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D\Dokumenty\Dačice, objekt ST - Oprava\"/>
    </mc:Choice>
  </mc:AlternateContent>
  <bookViews>
    <workbookView xWindow="0" yWindow="0" windowWidth="28800" windowHeight="12345"/>
  </bookViews>
  <sheets>
    <sheet name="Rekapitulace stavby" sheetId="1" r:id="rId1"/>
    <sheet name="E_2_1 - Stavební část" sheetId="2" r:id="rId2"/>
    <sheet name="E_2_10 - Silnoproudá elek..." sheetId="3" r:id="rId3"/>
    <sheet name="VRN - Vedlejší rozpočtové..." sheetId="4" r:id="rId4"/>
    <sheet name="Pokyny pro vyplnění" sheetId="5" r:id="rId5"/>
  </sheets>
  <definedNames>
    <definedName name="_xlnm._FilterDatabase" localSheetId="1" hidden="1">'E_2_1 - Stavební část'!$C$113:$K$1219</definedName>
    <definedName name="_xlnm._FilterDatabase" localSheetId="2" hidden="1">'E_2_10 - Silnoproudá elek...'!$C$90:$K$289</definedName>
    <definedName name="_xlnm._FilterDatabase" localSheetId="3" hidden="1">'VRN - Vedlejší rozpočtové...'!$C$83:$K$100</definedName>
    <definedName name="_xlnm.Print_Titles" localSheetId="1">'E_2_1 - Stavební část'!$113:$113</definedName>
    <definedName name="_xlnm.Print_Titles" localSheetId="2">'E_2_10 - Silnoproudá elek...'!$90:$90</definedName>
    <definedName name="_xlnm.Print_Titles" localSheetId="0">'Rekapitulace stavby'!$52:$52</definedName>
    <definedName name="_xlnm.Print_Titles" localSheetId="3">'VRN - Vedlejší rozpočtové...'!$83:$83</definedName>
    <definedName name="_xlnm.Print_Area" localSheetId="1">'E_2_1 - Stavební část'!$C$4:$J$41,'E_2_1 - Stavební část'!$C$47:$J$93,'E_2_1 - Stavební část'!$C$99:$K$1219</definedName>
    <definedName name="_xlnm.Print_Area" localSheetId="2">'E_2_10 - Silnoproudá elek...'!$C$4:$J$41,'E_2_10 - Silnoproudá elek...'!$C$47:$J$70,'E_2_10 - Silnoproudá elek...'!$C$76:$K$289</definedName>
    <definedName name="_xlnm.Print_Area" localSheetId="4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stavby'!$C$42:$AQ$59</definedName>
    <definedName name="_xlnm.Print_Area" localSheetId="3">'VRN - Vedlejší rozpočtové...'!$C$4:$J$39,'VRN - Vedlejší rozpočtové...'!$C$45:$J$65,'VRN - Vedlejší rozpočtové...'!$C$71:$K$100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58" i="1"/>
  <c r="J35" i="4"/>
  <c r="AX58" i="1" s="1"/>
  <c r="BI99" i="4"/>
  <c r="BH99" i="4"/>
  <c r="BG99" i="4"/>
  <c r="BF99" i="4"/>
  <c r="T99" i="4"/>
  <c r="T98" i="4" s="1"/>
  <c r="R99" i="4"/>
  <c r="R98" i="4" s="1"/>
  <c r="P99" i="4"/>
  <c r="P98" i="4" s="1"/>
  <c r="BI96" i="4"/>
  <c r="BH96" i="4"/>
  <c r="BG96" i="4"/>
  <c r="BF96" i="4"/>
  <c r="T96" i="4"/>
  <c r="T95" i="4" s="1"/>
  <c r="R96" i="4"/>
  <c r="R95" i="4" s="1"/>
  <c r="P96" i="4"/>
  <c r="P95" i="4" s="1"/>
  <c r="BI93" i="4"/>
  <c r="BH93" i="4"/>
  <c r="BG93" i="4"/>
  <c r="BF93" i="4"/>
  <c r="T93" i="4"/>
  <c r="T92" i="4" s="1"/>
  <c r="R93" i="4"/>
  <c r="R92" i="4" s="1"/>
  <c r="P93" i="4"/>
  <c r="P92" i="4" s="1"/>
  <c r="BI89" i="4"/>
  <c r="BH89" i="4"/>
  <c r="BG89" i="4"/>
  <c r="BF89" i="4"/>
  <c r="T89" i="4"/>
  <c r="R89" i="4"/>
  <c r="P89" i="4"/>
  <c r="BI87" i="4"/>
  <c r="BH87" i="4"/>
  <c r="BG87" i="4"/>
  <c r="BF87" i="4"/>
  <c r="T87" i="4"/>
  <c r="R87" i="4"/>
  <c r="P87" i="4"/>
  <c r="J81" i="4"/>
  <c r="J80" i="4"/>
  <c r="F80" i="4"/>
  <c r="F78" i="4"/>
  <c r="E76" i="4"/>
  <c r="J55" i="4"/>
  <c r="J54" i="4"/>
  <c r="F54" i="4"/>
  <c r="F52" i="4"/>
  <c r="E50" i="4"/>
  <c r="J18" i="4"/>
  <c r="E18" i="4"/>
  <c r="F81" i="4" s="1"/>
  <c r="J17" i="4"/>
  <c r="J12" i="4"/>
  <c r="J78" i="4" s="1"/>
  <c r="E7" i="4"/>
  <c r="E74" i="4" s="1"/>
  <c r="J39" i="3"/>
  <c r="J38" i="3"/>
  <c r="AY57" i="1"/>
  <c r="J37" i="3"/>
  <c r="AX57" i="1"/>
  <c r="BI288" i="3"/>
  <c r="BH288" i="3"/>
  <c r="BG288" i="3"/>
  <c r="BF288" i="3"/>
  <c r="T288" i="3"/>
  <c r="R288" i="3"/>
  <c r="P288" i="3"/>
  <c r="BI287" i="3"/>
  <c r="BH287" i="3"/>
  <c r="BG287" i="3"/>
  <c r="BF287" i="3"/>
  <c r="T287" i="3"/>
  <c r="R287" i="3"/>
  <c r="P287" i="3"/>
  <c r="BI284" i="3"/>
  <c r="BH284" i="3"/>
  <c r="BG284" i="3"/>
  <c r="BF284" i="3"/>
  <c r="T284" i="3"/>
  <c r="R284" i="3"/>
  <c r="P284" i="3"/>
  <c r="BI279" i="3"/>
  <c r="BH279" i="3"/>
  <c r="BG279" i="3"/>
  <c r="BF279" i="3"/>
  <c r="T279" i="3"/>
  <c r="R279" i="3"/>
  <c r="P279" i="3"/>
  <c r="BI275" i="3"/>
  <c r="BH275" i="3"/>
  <c r="BG275" i="3"/>
  <c r="BF275" i="3"/>
  <c r="T275" i="3"/>
  <c r="R275" i="3"/>
  <c r="P275" i="3"/>
  <c r="BI272" i="3"/>
  <c r="BH272" i="3"/>
  <c r="BG272" i="3"/>
  <c r="BF272" i="3"/>
  <c r="T272" i="3"/>
  <c r="R272" i="3"/>
  <c r="P272" i="3"/>
  <c r="BI270" i="3"/>
  <c r="BH270" i="3"/>
  <c r="BG270" i="3"/>
  <c r="BF270" i="3"/>
  <c r="T270" i="3"/>
  <c r="R270" i="3"/>
  <c r="P270" i="3"/>
  <c r="BI267" i="3"/>
  <c r="BH267" i="3"/>
  <c r="BG267" i="3"/>
  <c r="BF267" i="3"/>
  <c r="T267" i="3"/>
  <c r="R267" i="3"/>
  <c r="P267" i="3"/>
  <c r="BI264" i="3"/>
  <c r="BH264" i="3"/>
  <c r="BG264" i="3"/>
  <c r="BF264" i="3"/>
  <c r="T264" i="3"/>
  <c r="R264" i="3"/>
  <c r="P264" i="3"/>
  <c r="BI261" i="3"/>
  <c r="BH261" i="3"/>
  <c r="BG261" i="3"/>
  <c r="BF261" i="3"/>
  <c r="T261" i="3"/>
  <c r="R261" i="3"/>
  <c r="P261" i="3"/>
  <c r="BI258" i="3"/>
  <c r="BH258" i="3"/>
  <c r="BG258" i="3"/>
  <c r="BF258" i="3"/>
  <c r="T258" i="3"/>
  <c r="R258" i="3"/>
  <c r="P258" i="3"/>
  <c r="BI255" i="3"/>
  <c r="BH255" i="3"/>
  <c r="BG255" i="3"/>
  <c r="BF255" i="3"/>
  <c r="T255" i="3"/>
  <c r="R255" i="3"/>
  <c r="P255" i="3"/>
  <c r="BI252" i="3"/>
  <c r="BH252" i="3"/>
  <c r="BG252" i="3"/>
  <c r="BF252" i="3"/>
  <c r="T252" i="3"/>
  <c r="R252" i="3"/>
  <c r="P252" i="3"/>
  <c r="BI250" i="3"/>
  <c r="BH250" i="3"/>
  <c r="BG250" i="3"/>
  <c r="BF250" i="3"/>
  <c r="T250" i="3"/>
  <c r="R250" i="3"/>
  <c r="P250" i="3"/>
  <c r="BI247" i="3"/>
  <c r="BH247" i="3"/>
  <c r="BG247" i="3"/>
  <c r="BF247" i="3"/>
  <c r="T247" i="3"/>
  <c r="R247" i="3"/>
  <c r="P247" i="3"/>
  <c r="BI245" i="3"/>
  <c r="BH245" i="3"/>
  <c r="BG245" i="3"/>
  <c r="BF245" i="3"/>
  <c r="T245" i="3"/>
  <c r="R245" i="3"/>
  <c r="P245" i="3"/>
  <c r="BI242" i="3"/>
  <c r="BH242" i="3"/>
  <c r="BG242" i="3"/>
  <c r="BF242" i="3"/>
  <c r="T242" i="3"/>
  <c r="R242" i="3"/>
  <c r="P242" i="3"/>
  <c r="BI239" i="3"/>
  <c r="BH239" i="3"/>
  <c r="BG239" i="3"/>
  <c r="BF239" i="3"/>
  <c r="T239" i="3"/>
  <c r="R239" i="3"/>
  <c r="P239" i="3"/>
  <c r="BI236" i="3"/>
  <c r="BH236" i="3"/>
  <c r="BG236" i="3"/>
  <c r="BF236" i="3"/>
  <c r="T236" i="3"/>
  <c r="R236" i="3"/>
  <c r="P236" i="3"/>
  <c r="BI233" i="3"/>
  <c r="BH233" i="3"/>
  <c r="BG233" i="3"/>
  <c r="BF233" i="3"/>
  <c r="T233" i="3"/>
  <c r="R233" i="3"/>
  <c r="P233" i="3"/>
  <c r="BI231" i="3"/>
  <c r="BH231" i="3"/>
  <c r="BG231" i="3"/>
  <c r="BF231" i="3"/>
  <c r="T231" i="3"/>
  <c r="R231" i="3"/>
  <c r="P231" i="3"/>
  <c r="BI230" i="3"/>
  <c r="BH230" i="3"/>
  <c r="BG230" i="3"/>
  <c r="BF230" i="3"/>
  <c r="T230" i="3"/>
  <c r="R230" i="3"/>
  <c r="P230" i="3"/>
  <c r="BI227" i="3"/>
  <c r="BH227" i="3"/>
  <c r="BG227" i="3"/>
  <c r="BF227" i="3"/>
  <c r="T227" i="3"/>
  <c r="R227" i="3"/>
  <c r="P227" i="3"/>
  <c r="BI226" i="3"/>
  <c r="BH226" i="3"/>
  <c r="BG226" i="3"/>
  <c r="BF226" i="3"/>
  <c r="T226" i="3"/>
  <c r="R226" i="3"/>
  <c r="P226" i="3"/>
  <c r="BI223" i="3"/>
  <c r="BH223" i="3"/>
  <c r="BG223" i="3"/>
  <c r="BF223" i="3"/>
  <c r="T223" i="3"/>
  <c r="R223" i="3"/>
  <c r="P223" i="3"/>
  <c r="BI219" i="3"/>
  <c r="BH219" i="3"/>
  <c r="BG219" i="3"/>
  <c r="BF219" i="3"/>
  <c r="T219" i="3"/>
  <c r="R219" i="3"/>
  <c r="P219" i="3"/>
  <c r="BI217" i="3"/>
  <c r="BH217" i="3"/>
  <c r="BG217" i="3"/>
  <c r="BF217" i="3"/>
  <c r="T217" i="3"/>
  <c r="R217" i="3"/>
  <c r="P217" i="3"/>
  <c r="BI213" i="3"/>
  <c r="BH213" i="3"/>
  <c r="BG213" i="3"/>
  <c r="BF213" i="3"/>
  <c r="T213" i="3"/>
  <c r="R213" i="3"/>
  <c r="P213" i="3"/>
  <c r="BI211" i="3"/>
  <c r="BH211" i="3"/>
  <c r="BG211" i="3"/>
  <c r="BF211" i="3"/>
  <c r="T211" i="3"/>
  <c r="R211" i="3"/>
  <c r="P211" i="3"/>
  <c r="BI207" i="3"/>
  <c r="BH207" i="3"/>
  <c r="BG207" i="3"/>
  <c r="BF207" i="3"/>
  <c r="T207" i="3"/>
  <c r="R207" i="3"/>
  <c r="P207" i="3"/>
  <c r="BI203" i="3"/>
  <c r="BH203" i="3"/>
  <c r="BG203" i="3"/>
  <c r="BF203" i="3"/>
  <c r="T203" i="3"/>
  <c r="R203" i="3"/>
  <c r="P203" i="3"/>
  <c r="BI199" i="3"/>
  <c r="BH199" i="3"/>
  <c r="BG199" i="3"/>
  <c r="BF199" i="3"/>
  <c r="T199" i="3"/>
  <c r="R199" i="3"/>
  <c r="P199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1" i="3"/>
  <c r="BH191" i="3"/>
  <c r="BG191" i="3"/>
  <c r="BF191" i="3"/>
  <c r="T191" i="3"/>
  <c r="R191" i="3"/>
  <c r="P191" i="3"/>
  <c r="BI189" i="3"/>
  <c r="BH189" i="3"/>
  <c r="BG189" i="3"/>
  <c r="BF189" i="3"/>
  <c r="T189" i="3"/>
  <c r="R189" i="3"/>
  <c r="P189" i="3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6" i="3"/>
  <c r="BH166" i="3"/>
  <c r="BG166" i="3"/>
  <c r="BF166" i="3"/>
  <c r="T166" i="3"/>
  <c r="R166" i="3"/>
  <c r="P166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R138" i="3"/>
  <c r="P138" i="3"/>
  <c r="BI135" i="3"/>
  <c r="BH135" i="3"/>
  <c r="BG135" i="3"/>
  <c r="BF135" i="3"/>
  <c r="T135" i="3"/>
  <c r="R135" i="3"/>
  <c r="P135" i="3"/>
  <c r="BI132" i="3"/>
  <c r="BH132" i="3"/>
  <c r="BG132" i="3"/>
  <c r="BF132" i="3"/>
  <c r="T132" i="3"/>
  <c r="R132" i="3"/>
  <c r="P132" i="3"/>
  <c r="BI129" i="3"/>
  <c r="BH129" i="3"/>
  <c r="BG129" i="3"/>
  <c r="BF129" i="3"/>
  <c r="T129" i="3"/>
  <c r="R129" i="3"/>
  <c r="P129" i="3"/>
  <c r="BI125" i="3"/>
  <c r="BH125" i="3"/>
  <c r="BG125" i="3"/>
  <c r="BF125" i="3"/>
  <c r="T125" i="3"/>
  <c r="R125" i="3"/>
  <c r="P125" i="3"/>
  <c r="BI122" i="3"/>
  <c r="BH122" i="3"/>
  <c r="BG122" i="3"/>
  <c r="BF122" i="3"/>
  <c r="T122" i="3"/>
  <c r="R122" i="3"/>
  <c r="P122" i="3"/>
  <c r="BI119" i="3"/>
  <c r="BH119" i="3"/>
  <c r="BG119" i="3"/>
  <c r="BF119" i="3"/>
  <c r="T119" i="3"/>
  <c r="R119" i="3"/>
  <c r="P119" i="3"/>
  <c r="BI115" i="3"/>
  <c r="BH115" i="3"/>
  <c r="BG115" i="3"/>
  <c r="BF115" i="3"/>
  <c r="T115" i="3"/>
  <c r="T114" i="3"/>
  <c r="R115" i="3"/>
  <c r="R114" i="3"/>
  <c r="P115" i="3"/>
  <c r="P114" i="3"/>
  <c r="BI112" i="3"/>
  <c r="BH112" i="3"/>
  <c r="BG112" i="3"/>
  <c r="BF112" i="3"/>
  <c r="T112" i="3"/>
  <c r="R112" i="3"/>
  <c r="P112" i="3"/>
  <c r="BI109" i="3"/>
  <c r="BH109" i="3"/>
  <c r="BG109" i="3"/>
  <c r="BF109" i="3"/>
  <c r="T109" i="3"/>
  <c r="R109" i="3"/>
  <c r="P109" i="3"/>
  <c r="BI106" i="3"/>
  <c r="BH106" i="3"/>
  <c r="BG106" i="3"/>
  <c r="BF106" i="3"/>
  <c r="T106" i="3"/>
  <c r="R106" i="3"/>
  <c r="P106" i="3"/>
  <c r="BI103" i="3"/>
  <c r="BH103" i="3"/>
  <c r="BG103" i="3"/>
  <c r="BF103" i="3"/>
  <c r="T103" i="3"/>
  <c r="R103" i="3"/>
  <c r="P103" i="3"/>
  <c r="BI100" i="3"/>
  <c r="BH100" i="3"/>
  <c r="BG100" i="3"/>
  <c r="BF100" i="3"/>
  <c r="T100" i="3"/>
  <c r="R100" i="3"/>
  <c r="P100" i="3"/>
  <c r="BI97" i="3"/>
  <c r="BH97" i="3"/>
  <c r="BG97" i="3"/>
  <c r="BF97" i="3"/>
  <c r="T97" i="3"/>
  <c r="R97" i="3"/>
  <c r="P97" i="3"/>
  <c r="BI94" i="3"/>
  <c r="BH94" i="3"/>
  <c r="BG94" i="3"/>
  <c r="BF94" i="3"/>
  <c r="T94" i="3"/>
  <c r="R94" i="3"/>
  <c r="P94" i="3"/>
  <c r="J88" i="3"/>
  <c r="J87" i="3"/>
  <c r="F87" i="3"/>
  <c r="F85" i="3"/>
  <c r="E83" i="3"/>
  <c r="J59" i="3"/>
  <c r="J58" i="3"/>
  <c r="F58" i="3"/>
  <c r="F56" i="3"/>
  <c r="E54" i="3"/>
  <c r="J20" i="3"/>
  <c r="E20" i="3"/>
  <c r="F88" i="3"/>
  <c r="J19" i="3"/>
  <c r="J14" i="3"/>
  <c r="J85" i="3" s="1"/>
  <c r="E7" i="3"/>
  <c r="E79" i="3" s="1"/>
  <c r="J39" i="2"/>
  <c r="J38" i="2"/>
  <c r="AY56" i="1"/>
  <c r="J37" i="2"/>
  <c r="AX56" i="1"/>
  <c r="BI1209" i="2"/>
  <c r="BH1209" i="2"/>
  <c r="BG1209" i="2"/>
  <c r="BF1209" i="2"/>
  <c r="T1209" i="2"/>
  <c r="R1209" i="2"/>
  <c r="P1209" i="2"/>
  <c r="BI1202" i="2"/>
  <c r="BH1202" i="2"/>
  <c r="BG1202" i="2"/>
  <c r="BF1202" i="2"/>
  <c r="T1202" i="2"/>
  <c r="R1202" i="2"/>
  <c r="P1202" i="2"/>
  <c r="BI1195" i="2"/>
  <c r="BH1195" i="2"/>
  <c r="BG1195" i="2"/>
  <c r="BF1195" i="2"/>
  <c r="T1195" i="2"/>
  <c r="R1195" i="2"/>
  <c r="P1195" i="2"/>
  <c r="BI1188" i="2"/>
  <c r="BH1188" i="2"/>
  <c r="BG1188" i="2"/>
  <c r="BF1188" i="2"/>
  <c r="T1188" i="2"/>
  <c r="R1188" i="2"/>
  <c r="P1188" i="2"/>
  <c r="BI1185" i="2"/>
  <c r="BH1185" i="2"/>
  <c r="BG1185" i="2"/>
  <c r="BF1185" i="2"/>
  <c r="T1185" i="2"/>
  <c r="R1185" i="2"/>
  <c r="P1185" i="2"/>
  <c r="BI1178" i="2"/>
  <c r="BH1178" i="2"/>
  <c r="BG1178" i="2"/>
  <c r="BF1178" i="2"/>
  <c r="T1178" i="2"/>
  <c r="R1178" i="2"/>
  <c r="P1178" i="2"/>
  <c r="BI1169" i="2"/>
  <c r="BH1169" i="2"/>
  <c r="BG1169" i="2"/>
  <c r="BF1169" i="2"/>
  <c r="T1169" i="2"/>
  <c r="R1169" i="2"/>
  <c r="P1169" i="2"/>
  <c r="BI1162" i="2"/>
  <c r="BH1162" i="2"/>
  <c r="BG1162" i="2"/>
  <c r="BF1162" i="2"/>
  <c r="T1162" i="2"/>
  <c r="R1162" i="2"/>
  <c r="P1162" i="2"/>
  <c r="BI1159" i="2"/>
  <c r="BH1159" i="2"/>
  <c r="BG1159" i="2"/>
  <c r="BF1159" i="2"/>
  <c r="T1159" i="2"/>
  <c r="R1159" i="2"/>
  <c r="P1159" i="2"/>
  <c r="BI1153" i="2"/>
  <c r="BH1153" i="2"/>
  <c r="BG1153" i="2"/>
  <c r="BF1153" i="2"/>
  <c r="T1153" i="2"/>
  <c r="R1153" i="2"/>
  <c r="P1153" i="2"/>
  <c r="BI1146" i="2"/>
  <c r="BH1146" i="2"/>
  <c r="BG1146" i="2"/>
  <c r="BF1146" i="2"/>
  <c r="T1146" i="2"/>
  <c r="R1146" i="2"/>
  <c r="P1146" i="2"/>
  <c r="BI1139" i="2"/>
  <c r="BH1139" i="2"/>
  <c r="BG1139" i="2"/>
  <c r="BF1139" i="2"/>
  <c r="T1139" i="2"/>
  <c r="R1139" i="2"/>
  <c r="P1139" i="2"/>
  <c r="BI1136" i="2"/>
  <c r="BH1136" i="2"/>
  <c r="BG1136" i="2"/>
  <c r="BF1136" i="2"/>
  <c r="T1136" i="2"/>
  <c r="R1136" i="2"/>
  <c r="P1136" i="2"/>
  <c r="BI1127" i="2"/>
  <c r="BH1127" i="2"/>
  <c r="BG1127" i="2"/>
  <c r="BF1127" i="2"/>
  <c r="T1127" i="2"/>
  <c r="R1127" i="2"/>
  <c r="P1127" i="2"/>
  <c r="BI1117" i="2"/>
  <c r="BH1117" i="2"/>
  <c r="BG1117" i="2"/>
  <c r="BF1117" i="2"/>
  <c r="T1117" i="2"/>
  <c r="R1117" i="2"/>
  <c r="P1117" i="2"/>
  <c r="BI1110" i="2"/>
  <c r="BH1110" i="2"/>
  <c r="BG1110" i="2"/>
  <c r="BF1110" i="2"/>
  <c r="T1110" i="2"/>
  <c r="R1110" i="2"/>
  <c r="P1110" i="2"/>
  <c r="BI1102" i="2"/>
  <c r="BH1102" i="2"/>
  <c r="BG1102" i="2"/>
  <c r="BF1102" i="2"/>
  <c r="T1102" i="2"/>
  <c r="R1102" i="2"/>
  <c r="P1102" i="2"/>
  <c r="BI1095" i="2"/>
  <c r="BH1095" i="2"/>
  <c r="BG1095" i="2"/>
  <c r="BF1095" i="2"/>
  <c r="T1095" i="2"/>
  <c r="R1095" i="2"/>
  <c r="P1095" i="2"/>
  <c r="BI1093" i="2"/>
  <c r="BH1093" i="2"/>
  <c r="BG1093" i="2"/>
  <c r="BF1093" i="2"/>
  <c r="T1093" i="2"/>
  <c r="R1093" i="2"/>
  <c r="P1093" i="2"/>
  <c r="BI1084" i="2"/>
  <c r="BH1084" i="2"/>
  <c r="BG1084" i="2"/>
  <c r="BF1084" i="2"/>
  <c r="T1084" i="2"/>
  <c r="R1084" i="2"/>
  <c r="P1084" i="2"/>
  <c r="BI1082" i="2"/>
  <c r="BH1082" i="2"/>
  <c r="BG1082" i="2"/>
  <c r="BF1082" i="2"/>
  <c r="T1082" i="2"/>
  <c r="R1082" i="2"/>
  <c r="P1082" i="2"/>
  <c r="BI1076" i="2"/>
  <c r="BH1076" i="2"/>
  <c r="BG1076" i="2"/>
  <c r="BF1076" i="2"/>
  <c r="T1076" i="2"/>
  <c r="R1076" i="2"/>
  <c r="P1076" i="2"/>
  <c r="BI1068" i="2"/>
  <c r="BH1068" i="2"/>
  <c r="BG1068" i="2"/>
  <c r="BF1068" i="2"/>
  <c r="T1068" i="2"/>
  <c r="R1068" i="2"/>
  <c r="P1068" i="2"/>
  <c r="BI1065" i="2"/>
  <c r="BH1065" i="2"/>
  <c r="BG1065" i="2"/>
  <c r="BF1065" i="2"/>
  <c r="T1065" i="2"/>
  <c r="R1065" i="2"/>
  <c r="P1065" i="2"/>
  <c r="BI1058" i="2"/>
  <c r="BH1058" i="2"/>
  <c r="BG1058" i="2"/>
  <c r="BF1058" i="2"/>
  <c r="T1058" i="2"/>
  <c r="R1058" i="2"/>
  <c r="P1058" i="2"/>
  <c r="BI1055" i="2"/>
  <c r="BH1055" i="2"/>
  <c r="BG1055" i="2"/>
  <c r="BF1055" i="2"/>
  <c r="T1055" i="2"/>
  <c r="R1055" i="2"/>
  <c r="P1055" i="2"/>
  <c r="BI1047" i="2"/>
  <c r="BH1047" i="2"/>
  <c r="BG1047" i="2"/>
  <c r="BF1047" i="2"/>
  <c r="T1047" i="2"/>
  <c r="R1047" i="2"/>
  <c r="P1047" i="2"/>
  <c r="BI1039" i="2"/>
  <c r="BH1039" i="2"/>
  <c r="BG1039" i="2"/>
  <c r="BF1039" i="2"/>
  <c r="T1039" i="2"/>
  <c r="R1039" i="2"/>
  <c r="P1039" i="2"/>
  <c r="BI1031" i="2"/>
  <c r="BH1031" i="2"/>
  <c r="BG1031" i="2"/>
  <c r="BF1031" i="2"/>
  <c r="T1031" i="2"/>
  <c r="R1031" i="2"/>
  <c r="P1031" i="2"/>
  <c r="BI1023" i="2"/>
  <c r="BH1023" i="2"/>
  <c r="BG1023" i="2"/>
  <c r="BF1023" i="2"/>
  <c r="T1023" i="2"/>
  <c r="R1023" i="2"/>
  <c r="P1023" i="2"/>
  <c r="BI1015" i="2"/>
  <c r="BH1015" i="2"/>
  <c r="BG1015" i="2"/>
  <c r="BF1015" i="2"/>
  <c r="T1015" i="2"/>
  <c r="R1015" i="2"/>
  <c r="P1015" i="2"/>
  <c r="BI1008" i="2"/>
  <c r="BH1008" i="2"/>
  <c r="BG1008" i="2"/>
  <c r="BF1008" i="2"/>
  <c r="T1008" i="2"/>
  <c r="R1008" i="2"/>
  <c r="P1008" i="2"/>
  <c r="BI1001" i="2"/>
  <c r="BH1001" i="2"/>
  <c r="BG1001" i="2"/>
  <c r="BF1001" i="2"/>
  <c r="T1001" i="2"/>
  <c r="R1001" i="2"/>
  <c r="P1001" i="2"/>
  <c r="BI994" i="2"/>
  <c r="BH994" i="2"/>
  <c r="BG994" i="2"/>
  <c r="BF994" i="2"/>
  <c r="T994" i="2"/>
  <c r="R994" i="2"/>
  <c r="P994" i="2"/>
  <c r="BI987" i="2"/>
  <c r="BH987" i="2"/>
  <c r="BG987" i="2"/>
  <c r="BF987" i="2"/>
  <c r="T987" i="2"/>
  <c r="R987" i="2"/>
  <c r="P987" i="2"/>
  <c r="BI981" i="2"/>
  <c r="BH981" i="2"/>
  <c r="BG981" i="2"/>
  <c r="BF981" i="2"/>
  <c r="T981" i="2"/>
  <c r="R981" i="2"/>
  <c r="P981" i="2"/>
  <c r="BI972" i="2"/>
  <c r="BH972" i="2"/>
  <c r="BG972" i="2"/>
  <c r="BF972" i="2"/>
  <c r="T972" i="2"/>
  <c r="R972" i="2"/>
  <c r="P972" i="2"/>
  <c r="BI965" i="2"/>
  <c r="BH965" i="2"/>
  <c r="BG965" i="2"/>
  <c r="BF965" i="2"/>
  <c r="T965" i="2"/>
  <c r="R965" i="2"/>
  <c r="P965" i="2"/>
  <c r="BI958" i="2"/>
  <c r="BH958" i="2"/>
  <c r="BG958" i="2"/>
  <c r="BF958" i="2"/>
  <c r="T958" i="2"/>
  <c r="R958" i="2"/>
  <c r="P958" i="2"/>
  <c r="BI951" i="2"/>
  <c r="BH951" i="2"/>
  <c r="BG951" i="2"/>
  <c r="BF951" i="2"/>
  <c r="T951" i="2"/>
  <c r="R951" i="2"/>
  <c r="P951" i="2"/>
  <c r="BI949" i="2"/>
  <c r="BH949" i="2"/>
  <c r="BG949" i="2"/>
  <c r="BF949" i="2"/>
  <c r="T949" i="2"/>
  <c r="R949" i="2"/>
  <c r="P949" i="2"/>
  <c r="BI947" i="2"/>
  <c r="BH947" i="2"/>
  <c r="BG947" i="2"/>
  <c r="BF947" i="2"/>
  <c r="T947" i="2"/>
  <c r="R947" i="2"/>
  <c r="P947" i="2"/>
  <c r="BI940" i="2"/>
  <c r="BH940" i="2"/>
  <c r="BG940" i="2"/>
  <c r="BF940" i="2"/>
  <c r="T940" i="2"/>
  <c r="R940" i="2"/>
  <c r="P940" i="2"/>
  <c r="BI937" i="2"/>
  <c r="BH937" i="2"/>
  <c r="BG937" i="2"/>
  <c r="BF937" i="2"/>
  <c r="T937" i="2"/>
  <c r="R937" i="2"/>
  <c r="P937" i="2"/>
  <c r="BI935" i="2"/>
  <c r="BH935" i="2"/>
  <c r="BG935" i="2"/>
  <c r="BF935" i="2"/>
  <c r="T935" i="2"/>
  <c r="R935" i="2"/>
  <c r="P935" i="2"/>
  <c r="BI928" i="2"/>
  <c r="BH928" i="2"/>
  <c r="BG928" i="2"/>
  <c r="BF928" i="2"/>
  <c r="T928" i="2"/>
  <c r="R928" i="2"/>
  <c r="P928" i="2"/>
  <c r="BI925" i="2"/>
  <c r="BH925" i="2"/>
  <c r="BG925" i="2"/>
  <c r="BF925" i="2"/>
  <c r="T925" i="2"/>
  <c r="R925" i="2"/>
  <c r="P925" i="2"/>
  <c r="BI918" i="2"/>
  <c r="BH918" i="2"/>
  <c r="BG918" i="2"/>
  <c r="BF918" i="2"/>
  <c r="T918" i="2"/>
  <c r="R918" i="2"/>
  <c r="P918" i="2"/>
  <c r="BI914" i="2"/>
  <c r="BH914" i="2"/>
  <c r="BG914" i="2"/>
  <c r="BF914" i="2"/>
  <c r="T914" i="2"/>
  <c r="R914" i="2"/>
  <c r="P914" i="2"/>
  <c r="BI908" i="2"/>
  <c r="BH908" i="2"/>
  <c r="BG908" i="2"/>
  <c r="BF908" i="2"/>
  <c r="T908" i="2"/>
  <c r="R908" i="2"/>
  <c r="P908" i="2"/>
  <c r="BI901" i="2"/>
  <c r="BH901" i="2"/>
  <c r="BG901" i="2"/>
  <c r="BF901" i="2"/>
  <c r="T901" i="2"/>
  <c r="R901" i="2"/>
  <c r="P901" i="2"/>
  <c r="BI894" i="2"/>
  <c r="BH894" i="2"/>
  <c r="BG894" i="2"/>
  <c r="BF894" i="2"/>
  <c r="T894" i="2"/>
  <c r="R894" i="2"/>
  <c r="P894" i="2"/>
  <c r="BI890" i="2"/>
  <c r="BH890" i="2"/>
  <c r="BG890" i="2"/>
  <c r="BF890" i="2"/>
  <c r="T890" i="2"/>
  <c r="R890" i="2"/>
  <c r="P890" i="2"/>
  <c r="BI884" i="2"/>
  <c r="BH884" i="2"/>
  <c r="BG884" i="2"/>
  <c r="BF884" i="2"/>
  <c r="T884" i="2"/>
  <c r="R884" i="2"/>
  <c r="P884" i="2"/>
  <c r="BI877" i="2"/>
  <c r="BH877" i="2"/>
  <c r="BG877" i="2"/>
  <c r="BF877" i="2"/>
  <c r="T877" i="2"/>
  <c r="R877" i="2"/>
  <c r="P877" i="2"/>
  <c r="BI871" i="2"/>
  <c r="BH871" i="2"/>
  <c r="BG871" i="2"/>
  <c r="BF871" i="2"/>
  <c r="T871" i="2"/>
  <c r="R871" i="2"/>
  <c r="P871" i="2"/>
  <c r="BI864" i="2"/>
  <c r="BH864" i="2"/>
  <c r="BG864" i="2"/>
  <c r="BF864" i="2"/>
  <c r="T864" i="2"/>
  <c r="R864" i="2"/>
  <c r="P864" i="2"/>
  <c r="BI861" i="2"/>
  <c r="BH861" i="2"/>
  <c r="BG861" i="2"/>
  <c r="BF861" i="2"/>
  <c r="T861" i="2"/>
  <c r="R861" i="2"/>
  <c r="P861" i="2"/>
  <c r="BI858" i="2"/>
  <c r="BH858" i="2"/>
  <c r="BG858" i="2"/>
  <c r="BF858" i="2"/>
  <c r="T858" i="2"/>
  <c r="R858" i="2"/>
  <c r="P858" i="2"/>
  <c r="BI850" i="2"/>
  <c r="BH850" i="2"/>
  <c r="BG850" i="2"/>
  <c r="BF850" i="2"/>
  <c r="T850" i="2"/>
  <c r="R850" i="2"/>
  <c r="P850" i="2"/>
  <c r="BI842" i="2"/>
  <c r="BH842" i="2"/>
  <c r="BG842" i="2"/>
  <c r="BF842" i="2"/>
  <c r="T842" i="2"/>
  <c r="R842" i="2"/>
  <c r="P842" i="2"/>
  <c r="BI838" i="2"/>
  <c r="BH838" i="2"/>
  <c r="BG838" i="2"/>
  <c r="BF838" i="2"/>
  <c r="T838" i="2"/>
  <c r="R838" i="2"/>
  <c r="P838" i="2"/>
  <c r="BI831" i="2"/>
  <c r="BH831" i="2"/>
  <c r="BG831" i="2"/>
  <c r="BF831" i="2"/>
  <c r="T831" i="2"/>
  <c r="R831" i="2"/>
  <c r="P831" i="2"/>
  <c r="BI824" i="2"/>
  <c r="BH824" i="2"/>
  <c r="BG824" i="2"/>
  <c r="BF824" i="2"/>
  <c r="T824" i="2"/>
  <c r="R824" i="2"/>
  <c r="P824" i="2"/>
  <c r="BI816" i="2"/>
  <c r="BH816" i="2"/>
  <c r="BG816" i="2"/>
  <c r="BF816" i="2"/>
  <c r="T816" i="2"/>
  <c r="R816" i="2"/>
  <c r="P816" i="2"/>
  <c r="BI815" i="2"/>
  <c r="BH815" i="2"/>
  <c r="BG815" i="2"/>
  <c r="BF815" i="2"/>
  <c r="T815" i="2"/>
  <c r="R815" i="2"/>
  <c r="P815" i="2"/>
  <c r="BI808" i="2"/>
  <c r="BH808" i="2"/>
  <c r="BG808" i="2"/>
  <c r="BF808" i="2"/>
  <c r="T808" i="2"/>
  <c r="R808" i="2"/>
  <c r="P808" i="2"/>
  <c r="BI806" i="2"/>
  <c r="BH806" i="2"/>
  <c r="BG806" i="2"/>
  <c r="BF806" i="2"/>
  <c r="T806" i="2"/>
  <c r="R806" i="2"/>
  <c r="P806" i="2"/>
  <c r="BI805" i="2"/>
  <c r="BH805" i="2"/>
  <c r="BG805" i="2"/>
  <c r="BF805" i="2"/>
  <c r="T805" i="2"/>
  <c r="R805" i="2"/>
  <c r="P805" i="2"/>
  <c r="BI801" i="2"/>
  <c r="BH801" i="2"/>
  <c r="BG801" i="2"/>
  <c r="BF801" i="2"/>
  <c r="T801" i="2"/>
  <c r="R801" i="2"/>
  <c r="P801" i="2"/>
  <c r="BI800" i="2"/>
  <c r="BH800" i="2"/>
  <c r="BG800" i="2"/>
  <c r="BF800" i="2"/>
  <c r="T800" i="2"/>
  <c r="R800" i="2"/>
  <c r="P800" i="2"/>
  <c r="BI799" i="2"/>
  <c r="BH799" i="2"/>
  <c r="BG799" i="2"/>
  <c r="BF799" i="2"/>
  <c r="T799" i="2"/>
  <c r="R799" i="2"/>
  <c r="P799" i="2"/>
  <c r="BI798" i="2"/>
  <c r="BH798" i="2"/>
  <c r="BG798" i="2"/>
  <c r="BF798" i="2"/>
  <c r="T798" i="2"/>
  <c r="R798" i="2"/>
  <c r="P798" i="2"/>
  <c r="BI797" i="2"/>
  <c r="BH797" i="2"/>
  <c r="BG797" i="2"/>
  <c r="BF797" i="2"/>
  <c r="T797" i="2"/>
  <c r="R797" i="2"/>
  <c r="P797" i="2"/>
  <c r="BI794" i="2"/>
  <c r="BH794" i="2"/>
  <c r="BG794" i="2"/>
  <c r="BF794" i="2"/>
  <c r="T794" i="2"/>
  <c r="T793" i="2"/>
  <c r="R794" i="2"/>
  <c r="R793" i="2" s="1"/>
  <c r="P794" i="2"/>
  <c r="P793" i="2"/>
  <c r="BI789" i="2"/>
  <c r="BH789" i="2"/>
  <c r="BG789" i="2"/>
  <c r="BF789" i="2"/>
  <c r="T789" i="2"/>
  <c r="R789" i="2"/>
  <c r="P789" i="2"/>
  <c r="BI786" i="2"/>
  <c r="BH786" i="2"/>
  <c r="BG786" i="2"/>
  <c r="BF786" i="2"/>
  <c r="T786" i="2"/>
  <c r="R786" i="2"/>
  <c r="P786" i="2"/>
  <c r="BI784" i="2"/>
  <c r="BH784" i="2"/>
  <c r="BG784" i="2"/>
  <c r="BF784" i="2"/>
  <c r="T784" i="2"/>
  <c r="R784" i="2"/>
  <c r="P784" i="2"/>
  <c r="BI782" i="2"/>
  <c r="BH782" i="2"/>
  <c r="BG782" i="2"/>
  <c r="BF782" i="2"/>
  <c r="T782" i="2"/>
  <c r="R782" i="2"/>
  <c r="P782" i="2"/>
  <c r="BI772" i="2"/>
  <c r="BH772" i="2"/>
  <c r="BG772" i="2"/>
  <c r="BF772" i="2"/>
  <c r="T772" i="2"/>
  <c r="T771" i="2" s="1"/>
  <c r="R772" i="2"/>
  <c r="R771" i="2"/>
  <c r="P772" i="2"/>
  <c r="P771" i="2" s="1"/>
  <c r="BI764" i="2"/>
  <c r="BH764" i="2"/>
  <c r="BG764" i="2"/>
  <c r="BF764" i="2"/>
  <c r="T764" i="2"/>
  <c r="R764" i="2"/>
  <c r="P764" i="2"/>
  <c r="BI757" i="2"/>
  <c r="BH757" i="2"/>
  <c r="BG757" i="2"/>
  <c r="BF757" i="2"/>
  <c r="T757" i="2"/>
  <c r="R757" i="2"/>
  <c r="P757" i="2"/>
  <c r="BI749" i="2"/>
  <c r="BH749" i="2"/>
  <c r="BG749" i="2"/>
  <c r="BF749" i="2"/>
  <c r="T749" i="2"/>
  <c r="R749" i="2"/>
  <c r="P749" i="2"/>
  <c r="BI742" i="2"/>
  <c r="BH742" i="2"/>
  <c r="BG742" i="2"/>
  <c r="BF742" i="2"/>
  <c r="T742" i="2"/>
  <c r="R742" i="2"/>
  <c r="P742" i="2"/>
  <c r="BI735" i="2"/>
  <c r="BH735" i="2"/>
  <c r="BG735" i="2"/>
  <c r="BF735" i="2"/>
  <c r="T735" i="2"/>
  <c r="R735" i="2"/>
  <c r="P735" i="2"/>
  <c r="BI728" i="2"/>
  <c r="BH728" i="2"/>
  <c r="BG728" i="2"/>
  <c r="BF728" i="2"/>
  <c r="T728" i="2"/>
  <c r="R728" i="2"/>
  <c r="P728" i="2"/>
  <c r="BI721" i="2"/>
  <c r="BH721" i="2"/>
  <c r="BG721" i="2"/>
  <c r="BF721" i="2"/>
  <c r="T721" i="2"/>
  <c r="R721" i="2"/>
  <c r="P721" i="2"/>
  <c r="BI714" i="2"/>
  <c r="BH714" i="2"/>
  <c r="BG714" i="2"/>
  <c r="BF714" i="2"/>
  <c r="T714" i="2"/>
  <c r="R714" i="2"/>
  <c r="P714" i="2"/>
  <c r="BI707" i="2"/>
  <c r="BH707" i="2"/>
  <c r="BG707" i="2"/>
  <c r="BF707" i="2"/>
  <c r="T707" i="2"/>
  <c r="R707" i="2"/>
  <c r="P707" i="2"/>
  <c r="BI700" i="2"/>
  <c r="BH700" i="2"/>
  <c r="BG700" i="2"/>
  <c r="BF700" i="2"/>
  <c r="T700" i="2"/>
  <c r="R700" i="2"/>
  <c r="P700" i="2"/>
  <c r="BI693" i="2"/>
  <c r="BH693" i="2"/>
  <c r="BG693" i="2"/>
  <c r="BF693" i="2"/>
  <c r="T693" i="2"/>
  <c r="R693" i="2"/>
  <c r="P693" i="2"/>
  <c r="BI689" i="2"/>
  <c r="BH689" i="2"/>
  <c r="BG689" i="2"/>
  <c r="BF689" i="2"/>
  <c r="T689" i="2"/>
  <c r="R689" i="2"/>
  <c r="P689" i="2"/>
  <c r="BI681" i="2"/>
  <c r="BH681" i="2"/>
  <c r="BG681" i="2"/>
  <c r="BF681" i="2"/>
  <c r="T681" i="2"/>
  <c r="R681" i="2"/>
  <c r="P681" i="2"/>
  <c r="BI668" i="2"/>
  <c r="BH668" i="2"/>
  <c r="BG668" i="2"/>
  <c r="BF668" i="2"/>
  <c r="T668" i="2"/>
  <c r="R668" i="2"/>
  <c r="P668" i="2"/>
  <c r="BI660" i="2"/>
  <c r="BH660" i="2"/>
  <c r="BG660" i="2"/>
  <c r="BF660" i="2"/>
  <c r="T660" i="2"/>
  <c r="R660" i="2"/>
  <c r="P660" i="2"/>
  <c r="BI652" i="2"/>
  <c r="BH652" i="2"/>
  <c r="BG652" i="2"/>
  <c r="BF652" i="2"/>
  <c r="T652" i="2"/>
  <c r="R652" i="2"/>
  <c r="P652" i="2"/>
  <c r="BI645" i="2"/>
  <c r="BH645" i="2"/>
  <c r="BG645" i="2"/>
  <c r="BF645" i="2"/>
  <c r="T645" i="2"/>
  <c r="R645" i="2"/>
  <c r="P645" i="2"/>
  <c r="BI638" i="2"/>
  <c r="BH638" i="2"/>
  <c r="BG638" i="2"/>
  <c r="BF638" i="2"/>
  <c r="T638" i="2"/>
  <c r="R638" i="2"/>
  <c r="P638" i="2"/>
  <c r="BI631" i="2"/>
  <c r="BH631" i="2"/>
  <c r="BG631" i="2"/>
  <c r="BF631" i="2"/>
  <c r="T631" i="2"/>
  <c r="R631" i="2"/>
  <c r="P631" i="2"/>
  <c r="BI623" i="2"/>
  <c r="BH623" i="2"/>
  <c r="BG623" i="2"/>
  <c r="BF623" i="2"/>
  <c r="T623" i="2"/>
  <c r="R623" i="2"/>
  <c r="P623" i="2"/>
  <c r="BI616" i="2"/>
  <c r="BH616" i="2"/>
  <c r="BG616" i="2"/>
  <c r="BF616" i="2"/>
  <c r="T616" i="2"/>
  <c r="R616" i="2"/>
  <c r="P616" i="2"/>
  <c r="BI609" i="2"/>
  <c r="BH609" i="2"/>
  <c r="BG609" i="2"/>
  <c r="BF609" i="2"/>
  <c r="T609" i="2"/>
  <c r="R609" i="2"/>
  <c r="P609" i="2"/>
  <c r="BI602" i="2"/>
  <c r="BH602" i="2"/>
  <c r="BG602" i="2"/>
  <c r="BF602" i="2"/>
  <c r="T602" i="2"/>
  <c r="R602" i="2"/>
  <c r="P602" i="2"/>
  <c r="BI595" i="2"/>
  <c r="BH595" i="2"/>
  <c r="BG595" i="2"/>
  <c r="BF595" i="2"/>
  <c r="T595" i="2"/>
  <c r="R595" i="2"/>
  <c r="P595" i="2"/>
  <c r="BI588" i="2"/>
  <c r="BH588" i="2"/>
  <c r="BG588" i="2"/>
  <c r="BF588" i="2"/>
  <c r="T588" i="2"/>
  <c r="R588" i="2"/>
  <c r="P588" i="2"/>
  <c r="BI581" i="2"/>
  <c r="BH581" i="2"/>
  <c r="BG581" i="2"/>
  <c r="BF581" i="2"/>
  <c r="T581" i="2"/>
  <c r="R581" i="2"/>
  <c r="P581" i="2"/>
  <c r="BI574" i="2"/>
  <c r="BH574" i="2"/>
  <c r="BG574" i="2"/>
  <c r="BF574" i="2"/>
  <c r="T574" i="2"/>
  <c r="R574" i="2"/>
  <c r="P574" i="2"/>
  <c r="BI567" i="2"/>
  <c r="BH567" i="2"/>
  <c r="BG567" i="2"/>
  <c r="BF567" i="2"/>
  <c r="T567" i="2"/>
  <c r="R567" i="2"/>
  <c r="P567" i="2"/>
  <c r="BI558" i="2"/>
  <c r="BH558" i="2"/>
  <c r="BG558" i="2"/>
  <c r="BF558" i="2"/>
  <c r="T558" i="2"/>
  <c r="R558" i="2"/>
  <c r="P558" i="2"/>
  <c r="BI549" i="2"/>
  <c r="BH549" i="2"/>
  <c r="BG549" i="2"/>
  <c r="BF549" i="2"/>
  <c r="T549" i="2"/>
  <c r="R549" i="2"/>
  <c r="P549" i="2"/>
  <c r="BI542" i="2"/>
  <c r="BH542" i="2"/>
  <c r="BG542" i="2"/>
  <c r="BF542" i="2"/>
  <c r="T542" i="2"/>
  <c r="R542" i="2"/>
  <c r="P542" i="2"/>
  <c r="BI535" i="2"/>
  <c r="BH535" i="2"/>
  <c r="BG535" i="2"/>
  <c r="BF535" i="2"/>
  <c r="T535" i="2"/>
  <c r="R535" i="2"/>
  <c r="P535" i="2"/>
  <c r="BI526" i="2"/>
  <c r="BH526" i="2"/>
  <c r="BG526" i="2"/>
  <c r="BF526" i="2"/>
  <c r="T526" i="2"/>
  <c r="R526" i="2"/>
  <c r="P526" i="2"/>
  <c r="BI519" i="2"/>
  <c r="BH519" i="2"/>
  <c r="BG519" i="2"/>
  <c r="BF519" i="2"/>
  <c r="T519" i="2"/>
  <c r="R519" i="2"/>
  <c r="P519" i="2"/>
  <c r="BI510" i="2"/>
  <c r="BH510" i="2"/>
  <c r="BG510" i="2"/>
  <c r="BF510" i="2"/>
  <c r="T510" i="2"/>
  <c r="R510" i="2"/>
  <c r="P510" i="2"/>
  <c r="BI501" i="2"/>
  <c r="BH501" i="2"/>
  <c r="BG501" i="2"/>
  <c r="BF501" i="2"/>
  <c r="T501" i="2"/>
  <c r="R501" i="2"/>
  <c r="P501" i="2"/>
  <c r="BI493" i="2"/>
  <c r="BH493" i="2"/>
  <c r="BG493" i="2"/>
  <c r="BF493" i="2"/>
  <c r="T493" i="2"/>
  <c r="R493" i="2"/>
  <c r="P493" i="2"/>
  <c r="BI484" i="2"/>
  <c r="BH484" i="2"/>
  <c r="BG484" i="2"/>
  <c r="BF484" i="2"/>
  <c r="T484" i="2"/>
  <c r="R484" i="2"/>
  <c r="P484" i="2"/>
  <c r="BI477" i="2"/>
  <c r="BH477" i="2"/>
  <c r="BG477" i="2"/>
  <c r="BF477" i="2"/>
  <c r="T477" i="2"/>
  <c r="R477" i="2"/>
  <c r="P477" i="2"/>
  <c r="BI470" i="2"/>
  <c r="BH470" i="2"/>
  <c r="BG470" i="2"/>
  <c r="BF470" i="2"/>
  <c r="T470" i="2"/>
  <c r="R470" i="2"/>
  <c r="P470" i="2"/>
  <c r="BI463" i="2"/>
  <c r="BH463" i="2"/>
  <c r="BG463" i="2"/>
  <c r="BF463" i="2"/>
  <c r="T463" i="2"/>
  <c r="R463" i="2"/>
  <c r="P463" i="2"/>
  <c r="BI456" i="2"/>
  <c r="BH456" i="2"/>
  <c r="BG456" i="2"/>
  <c r="BF456" i="2"/>
  <c r="T456" i="2"/>
  <c r="R456" i="2"/>
  <c r="P456" i="2"/>
  <c r="BI449" i="2"/>
  <c r="BH449" i="2"/>
  <c r="BG449" i="2"/>
  <c r="BF449" i="2"/>
  <c r="T449" i="2"/>
  <c r="R449" i="2"/>
  <c r="P449" i="2"/>
  <c r="BI442" i="2"/>
  <c r="BH442" i="2"/>
  <c r="BG442" i="2"/>
  <c r="BF442" i="2"/>
  <c r="T442" i="2"/>
  <c r="R442" i="2"/>
  <c r="P442" i="2"/>
  <c r="BI435" i="2"/>
  <c r="BH435" i="2"/>
  <c r="BG435" i="2"/>
  <c r="BF435" i="2"/>
  <c r="T435" i="2"/>
  <c r="R435" i="2"/>
  <c r="P435" i="2"/>
  <c r="BI428" i="2"/>
  <c r="BH428" i="2"/>
  <c r="BG428" i="2"/>
  <c r="BF428" i="2"/>
  <c r="T428" i="2"/>
  <c r="R428" i="2"/>
  <c r="P428" i="2"/>
  <c r="BI419" i="2"/>
  <c r="BH419" i="2"/>
  <c r="BG419" i="2"/>
  <c r="BF419" i="2"/>
  <c r="T419" i="2"/>
  <c r="R419" i="2"/>
  <c r="P419" i="2"/>
  <c r="BI412" i="2"/>
  <c r="BH412" i="2"/>
  <c r="BG412" i="2"/>
  <c r="BF412" i="2"/>
  <c r="T412" i="2"/>
  <c r="T411" i="2" s="1"/>
  <c r="R412" i="2"/>
  <c r="R411" i="2" s="1"/>
  <c r="P412" i="2"/>
  <c r="P411" i="2" s="1"/>
  <c r="BI405" i="2"/>
  <c r="BH405" i="2"/>
  <c r="BG405" i="2"/>
  <c r="BF405" i="2"/>
  <c r="T405" i="2"/>
  <c r="R405" i="2"/>
  <c r="P405" i="2"/>
  <c r="BI403" i="2"/>
  <c r="BH403" i="2"/>
  <c r="BG403" i="2"/>
  <c r="BF403" i="2"/>
  <c r="T403" i="2"/>
  <c r="R403" i="2"/>
  <c r="P403" i="2"/>
  <c r="BI397" i="2"/>
  <c r="BH397" i="2"/>
  <c r="BG397" i="2"/>
  <c r="BF397" i="2"/>
  <c r="T397" i="2"/>
  <c r="R397" i="2"/>
  <c r="P397" i="2"/>
  <c r="BI391" i="2"/>
  <c r="BH391" i="2"/>
  <c r="BG391" i="2"/>
  <c r="BF391" i="2"/>
  <c r="T391" i="2"/>
  <c r="R391" i="2"/>
  <c r="P391" i="2"/>
  <c r="BI389" i="2"/>
  <c r="BH389" i="2"/>
  <c r="BG389" i="2"/>
  <c r="BF389" i="2"/>
  <c r="T389" i="2"/>
  <c r="R389" i="2"/>
  <c r="P389" i="2"/>
  <c r="BI383" i="2"/>
  <c r="BH383" i="2"/>
  <c r="BG383" i="2"/>
  <c r="BF383" i="2"/>
  <c r="T383" i="2"/>
  <c r="R383" i="2"/>
  <c r="P383" i="2"/>
  <c r="BI377" i="2"/>
  <c r="BH377" i="2"/>
  <c r="BG377" i="2"/>
  <c r="BF377" i="2"/>
  <c r="T377" i="2"/>
  <c r="R377" i="2"/>
  <c r="P377" i="2"/>
  <c r="BI367" i="2"/>
  <c r="BH367" i="2"/>
  <c r="BG367" i="2"/>
  <c r="BF367" i="2"/>
  <c r="T367" i="2"/>
  <c r="R367" i="2"/>
  <c r="P367" i="2"/>
  <c r="BI363" i="2"/>
  <c r="BH363" i="2"/>
  <c r="BG363" i="2"/>
  <c r="BF363" i="2"/>
  <c r="T363" i="2"/>
  <c r="R363" i="2"/>
  <c r="P363" i="2"/>
  <c r="BI359" i="2"/>
  <c r="BH359" i="2"/>
  <c r="BG359" i="2"/>
  <c r="BF359" i="2"/>
  <c r="T359" i="2"/>
  <c r="R359" i="2"/>
  <c r="P359" i="2"/>
  <c r="BI352" i="2"/>
  <c r="BH352" i="2"/>
  <c r="BG352" i="2"/>
  <c r="BF352" i="2"/>
  <c r="T352" i="2"/>
  <c r="R352" i="2"/>
  <c r="P352" i="2"/>
  <c r="BI340" i="2"/>
  <c r="BH340" i="2"/>
  <c r="BG340" i="2"/>
  <c r="BF340" i="2"/>
  <c r="T340" i="2"/>
  <c r="R340" i="2"/>
  <c r="P340" i="2"/>
  <c r="BI333" i="2"/>
  <c r="BH333" i="2"/>
  <c r="BG333" i="2"/>
  <c r="BF333" i="2"/>
  <c r="T333" i="2"/>
  <c r="R333" i="2"/>
  <c r="P333" i="2"/>
  <c r="BI326" i="2"/>
  <c r="BH326" i="2"/>
  <c r="BG326" i="2"/>
  <c r="BF326" i="2"/>
  <c r="T326" i="2"/>
  <c r="R326" i="2"/>
  <c r="P326" i="2"/>
  <c r="BI318" i="2"/>
  <c r="BH318" i="2"/>
  <c r="BG318" i="2"/>
  <c r="BF318" i="2"/>
  <c r="T318" i="2"/>
  <c r="R318" i="2"/>
  <c r="P318" i="2"/>
  <c r="BI310" i="2"/>
  <c r="BH310" i="2"/>
  <c r="BG310" i="2"/>
  <c r="BF310" i="2"/>
  <c r="T310" i="2"/>
  <c r="R310" i="2"/>
  <c r="P310" i="2"/>
  <c r="BI303" i="2"/>
  <c r="BH303" i="2"/>
  <c r="BG303" i="2"/>
  <c r="BF303" i="2"/>
  <c r="T303" i="2"/>
  <c r="R303" i="2"/>
  <c r="P303" i="2"/>
  <c r="BI296" i="2"/>
  <c r="BH296" i="2"/>
  <c r="BG296" i="2"/>
  <c r="BF296" i="2"/>
  <c r="T296" i="2"/>
  <c r="R296" i="2"/>
  <c r="P296" i="2"/>
  <c r="BI289" i="2"/>
  <c r="BH289" i="2"/>
  <c r="BG289" i="2"/>
  <c r="BF289" i="2"/>
  <c r="T289" i="2"/>
  <c r="R289" i="2"/>
  <c r="P289" i="2"/>
  <c r="BI281" i="2"/>
  <c r="BH281" i="2"/>
  <c r="BG281" i="2"/>
  <c r="BF281" i="2"/>
  <c r="T281" i="2"/>
  <c r="R281" i="2"/>
  <c r="P281" i="2"/>
  <c r="BI278" i="2"/>
  <c r="BH278" i="2"/>
  <c r="BG278" i="2"/>
  <c r="BF278" i="2"/>
  <c r="T278" i="2"/>
  <c r="R278" i="2"/>
  <c r="P278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1" i="2"/>
  <c r="BH261" i="2"/>
  <c r="BG261" i="2"/>
  <c r="BF261" i="2"/>
  <c r="T261" i="2"/>
  <c r="R261" i="2"/>
  <c r="P261" i="2"/>
  <c r="BI254" i="2"/>
  <c r="BH254" i="2"/>
  <c r="BG254" i="2"/>
  <c r="BF254" i="2"/>
  <c r="T254" i="2"/>
  <c r="R254" i="2"/>
  <c r="P254" i="2"/>
  <c r="BI247" i="2"/>
  <c r="BH247" i="2"/>
  <c r="BG247" i="2"/>
  <c r="BF247" i="2"/>
  <c r="T247" i="2"/>
  <c r="R247" i="2"/>
  <c r="P247" i="2"/>
  <c r="BI240" i="2"/>
  <c r="BH240" i="2"/>
  <c r="BG240" i="2"/>
  <c r="BF240" i="2"/>
  <c r="T240" i="2"/>
  <c r="R240" i="2"/>
  <c r="P240" i="2"/>
  <c r="BI233" i="2"/>
  <c r="BH233" i="2"/>
  <c r="BG233" i="2"/>
  <c r="BF233" i="2"/>
  <c r="T233" i="2"/>
  <c r="R233" i="2"/>
  <c r="P233" i="2"/>
  <c r="BI226" i="2"/>
  <c r="BH226" i="2"/>
  <c r="BG226" i="2"/>
  <c r="BF226" i="2"/>
  <c r="T226" i="2"/>
  <c r="R226" i="2"/>
  <c r="P226" i="2"/>
  <c r="BI219" i="2"/>
  <c r="BH219" i="2"/>
  <c r="BG219" i="2"/>
  <c r="BF219" i="2"/>
  <c r="T219" i="2"/>
  <c r="R219" i="2"/>
  <c r="P219" i="2"/>
  <c r="BI212" i="2"/>
  <c r="BH212" i="2"/>
  <c r="BG212" i="2"/>
  <c r="BF212" i="2"/>
  <c r="T212" i="2"/>
  <c r="R212" i="2"/>
  <c r="P212" i="2"/>
  <c r="BI202" i="2"/>
  <c r="BH202" i="2"/>
  <c r="BG202" i="2"/>
  <c r="BF202" i="2"/>
  <c r="T202" i="2"/>
  <c r="T195" i="2"/>
  <c r="R202" i="2"/>
  <c r="P202" i="2"/>
  <c r="P195" i="2"/>
  <c r="BI196" i="2"/>
  <c r="BH196" i="2"/>
  <c r="BG196" i="2"/>
  <c r="BF196" i="2"/>
  <c r="T196" i="2"/>
  <c r="R196" i="2"/>
  <c r="R195" i="2" s="1"/>
  <c r="P196" i="2"/>
  <c r="BI188" i="2"/>
  <c r="BH188" i="2"/>
  <c r="BG188" i="2"/>
  <c r="BF188" i="2"/>
  <c r="T188" i="2"/>
  <c r="R188" i="2"/>
  <c r="P188" i="2"/>
  <c r="BI181" i="2"/>
  <c r="BH181" i="2"/>
  <c r="BG181" i="2"/>
  <c r="BF181" i="2"/>
  <c r="T181" i="2"/>
  <c r="R181" i="2"/>
  <c r="P181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3" i="2"/>
  <c r="BH163" i="2"/>
  <c r="BG163" i="2"/>
  <c r="BF163" i="2"/>
  <c r="T163" i="2"/>
  <c r="R163" i="2"/>
  <c r="P163" i="2"/>
  <c r="BI156" i="2"/>
  <c r="BH156" i="2"/>
  <c r="BG156" i="2"/>
  <c r="BF156" i="2"/>
  <c r="T156" i="2"/>
  <c r="R156" i="2"/>
  <c r="P156" i="2"/>
  <c r="BI150" i="2"/>
  <c r="BH150" i="2"/>
  <c r="BG150" i="2"/>
  <c r="BF150" i="2"/>
  <c r="T150" i="2"/>
  <c r="R150" i="2"/>
  <c r="P150" i="2"/>
  <c r="BI143" i="2"/>
  <c r="BH143" i="2"/>
  <c r="BG143" i="2"/>
  <c r="BF143" i="2"/>
  <c r="T143" i="2"/>
  <c r="R143" i="2"/>
  <c r="P143" i="2"/>
  <c r="BI136" i="2"/>
  <c r="BH136" i="2"/>
  <c r="BG136" i="2"/>
  <c r="BF136" i="2"/>
  <c r="T136" i="2"/>
  <c r="R136" i="2"/>
  <c r="P136" i="2"/>
  <c r="BI129" i="2"/>
  <c r="BH129" i="2"/>
  <c r="BG129" i="2"/>
  <c r="BF129" i="2"/>
  <c r="T129" i="2"/>
  <c r="R129" i="2"/>
  <c r="P129" i="2"/>
  <c r="BI123" i="2"/>
  <c r="BH123" i="2"/>
  <c r="BG123" i="2"/>
  <c r="BF123" i="2"/>
  <c r="T123" i="2"/>
  <c r="R123" i="2"/>
  <c r="P123" i="2"/>
  <c r="BI117" i="2"/>
  <c r="BH117" i="2"/>
  <c r="BG117" i="2"/>
  <c r="BF117" i="2"/>
  <c r="T117" i="2"/>
  <c r="R117" i="2"/>
  <c r="P117" i="2"/>
  <c r="J111" i="2"/>
  <c r="J110" i="2"/>
  <c r="F110" i="2"/>
  <c r="F108" i="2"/>
  <c r="E106" i="2"/>
  <c r="J59" i="2"/>
  <c r="J58" i="2"/>
  <c r="F58" i="2"/>
  <c r="F56" i="2"/>
  <c r="E54" i="2"/>
  <c r="J20" i="2"/>
  <c r="E20" i="2"/>
  <c r="F59" i="2"/>
  <c r="J19" i="2"/>
  <c r="J14" i="2"/>
  <c r="J108" i="2"/>
  <c r="E7" i="2"/>
  <c r="E102" i="2" s="1"/>
  <c r="L50" i="1"/>
  <c r="AM50" i="1"/>
  <c r="AM49" i="1"/>
  <c r="L49" i="1"/>
  <c r="AM47" i="1"/>
  <c r="L47" i="1"/>
  <c r="L45" i="1"/>
  <c r="L44" i="1"/>
  <c r="J1095" i="2"/>
  <c r="BK987" i="2"/>
  <c r="BK901" i="2"/>
  <c r="BK794" i="2"/>
  <c r="J728" i="2"/>
  <c r="BK558" i="2"/>
  <c r="J456" i="2"/>
  <c r="J296" i="2"/>
  <c r="BK1195" i="2"/>
  <c r="J1146" i="2"/>
  <c r="BK994" i="2"/>
  <c r="BK928" i="2"/>
  <c r="J861" i="2"/>
  <c r="J806" i="2"/>
  <c r="BK782" i="2"/>
  <c r="J681" i="2"/>
  <c r="BK623" i="2"/>
  <c r="J558" i="2"/>
  <c r="BK477" i="2"/>
  <c r="BK412" i="2"/>
  <c r="J333" i="2"/>
  <c r="BK261" i="2"/>
  <c r="J219" i="2"/>
  <c r="J150" i="2"/>
  <c r="J1188" i="2"/>
  <c r="J1023" i="2"/>
  <c r="J937" i="2"/>
  <c r="BK861" i="2"/>
  <c r="J816" i="2"/>
  <c r="BK797" i="2"/>
  <c r="BK668" i="2"/>
  <c r="J519" i="2"/>
  <c r="J405" i="2"/>
  <c r="BK340" i="2"/>
  <c r="BK181" i="2"/>
  <c r="BK1031" i="2"/>
  <c r="J949" i="2"/>
  <c r="J831" i="2"/>
  <c r="J749" i="2"/>
  <c r="BK707" i="2"/>
  <c r="J588" i="2"/>
  <c r="BK435" i="2"/>
  <c r="BK310" i="2"/>
  <c r="J172" i="2"/>
  <c r="BK252" i="3"/>
  <c r="BK207" i="3"/>
  <c r="J169" i="3"/>
  <c r="BK129" i="3"/>
  <c r="J264" i="3"/>
  <c r="BK233" i="3"/>
  <c r="J179" i="3"/>
  <c r="BK122" i="3"/>
  <c r="J94" i="3"/>
  <c r="J239" i="3"/>
  <c r="BK199" i="3"/>
  <c r="BK169" i="3"/>
  <c r="J141" i="3"/>
  <c r="BK109" i="3"/>
  <c r="BK279" i="3"/>
  <c r="BK236" i="3"/>
  <c r="J196" i="3"/>
  <c r="BK163" i="3"/>
  <c r="BK93" i="4"/>
  <c r="J1084" i="2"/>
  <c r="BK972" i="2"/>
  <c r="J824" i="2"/>
  <c r="BK757" i="2"/>
  <c r="J616" i="2"/>
  <c r="J501" i="2"/>
  <c r="BK333" i="2"/>
  <c r="BK163" i="2"/>
  <c r="BK1162" i="2"/>
  <c r="J1139" i="2"/>
  <c r="J1082" i="2"/>
  <c r="BK1047" i="2"/>
  <c r="BK981" i="2"/>
  <c r="BK890" i="2"/>
  <c r="J842" i="2"/>
  <c r="BK798" i="2"/>
  <c r="BK735" i="2"/>
  <c r="J652" i="2"/>
  <c r="J581" i="2"/>
  <c r="BK470" i="2"/>
  <c r="BK405" i="2"/>
  <c r="BK363" i="2"/>
  <c r="J278" i="2"/>
  <c r="BK188" i="2"/>
  <c r="BK1209" i="2"/>
  <c r="J1185" i="2"/>
  <c r="BK1093" i="2"/>
  <c r="BK949" i="2"/>
  <c r="BK908" i="2"/>
  <c r="BK838" i="2"/>
  <c r="J786" i="2"/>
  <c r="J660" i="2"/>
  <c r="BK542" i="2"/>
  <c r="J449" i="2"/>
  <c r="J367" i="2"/>
  <c r="J202" i="2"/>
  <c r="J117" i="2"/>
  <c r="BK1102" i="2"/>
  <c r="BK1058" i="2"/>
  <c r="J1015" i="2"/>
  <c r="BK951" i="2"/>
  <c r="BK806" i="2"/>
  <c r="J714" i="2"/>
  <c r="J602" i="2"/>
  <c r="BK442" i="2"/>
  <c r="J359" i="2"/>
  <c r="BK240" i="2"/>
  <c r="BK150" i="2"/>
  <c r="J231" i="3"/>
  <c r="BK196" i="3"/>
  <c r="J163" i="3"/>
  <c r="BK132" i="3"/>
  <c r="BK272" i="3"/>
  <c r="BK219" i="3"/>
  <c r="BK153" i="3"/>
  <c r="J115" i="3"/>
  <c r="BK267" i="3"/>
  <c r="J226" i="3"/>
  <c r="BK189" i="3"/>
  <c r="BK166" i="3"/>
  <c r="BK138" i="3"/>
  <c r="J287" i="3"/>
  <c r="J242" i="3"/>
  <c r="J194" i="3"/>
  <c r="BK156" i="3"/>
  <c r="BK99" i="4"/>
  <c r="J93" i="4"/>
  <c r="J1039" i="2"/>
  <c r="J925" i="2"/>
  <c r="J838" i="2"/>
  <c r="BK772" i="2"/>
  <c r="BK602" i="2"/>
  <c r="BK510" i="2"/>
  <c r="BK367" i="2"/>
  <c r="BK278" i="2"/>
  <c r="BK196" i="2"/>
  <c r="BK1169" i="2"/>
  <c r="BK1110" i="2"/>
  <c r="J940" i="2"/>
  <c r="BK884" i="2"/>
  <c r="J850" i="2"/>
  <c r="BK799" i="2"/>
  <c r="BK742" i="2"/>
  <c r="J645" i="2"/>
  <c r="BK493" i="2"/>
  <c r="BK428" i="2"/>
  <c r="BK377" i="2"/>
  <c r="BK318" i="2"/>
  <c r="BK233" i="2"/>
  <c r="J1209" i="2"/>
  <c r="J1162" i="2"/>
  <c r="BK1076" i="2"/>
  <c r="J981" i="2"/>
  <c r="BK918" i="2"/>
  <c r="J858" i="2"/>
  <c r="BK764" i="2"/>
  <c r="BK652" i="2"/>
  <c r="BK588" i="2"/>
  <c r="BK484" i="2"/>
  <c r="BK359" i="2"/>
  <c r="J233" i="2"/>
  <c r="J123" i="2"/>
  <c r="BK965" i="2"/>
  <c r="BK925" i="2"/>
  <c r="J805" i="2"/>
  <c r="BK728" i="2"/>
  <c r="BK616" i="2"/>
  <c r="J391" i="2"/>
  <c r="BK281" i="2"/>
  <c r="J196" i="2"/>
  <c r="BK287" i="3"/>
  <c r="J217" i="3"/>
  <c r="BK186" i="3"/>
  <c r="J143" i="3"/>
  <c r="BK275" i="3"/>
  <c r="J230" i="3"/>
  <c r="BK141" i="3"/>
  <c r="BK112" i="3"/>
  <c r="BK264" i="3"/>
  <c r="BK217" i="3"/>
  <c r="BK176" i="3"/>
  <c r="J153" i="3"/>
  <c r="BK115" i="3"/>
  <c r="BK288" i="3"/>
  <c r="BK245" i="3"/>
  <c r="J189" i="3"/>
  <c r="J109" i="3"/>
  <c r="J96" i="4"/>
  <c r="J1031" i="2"/>
  <c r="J864" i="2"/>
  <c r="J799" i="2"/>
  <c r="J742" i="2"/>
  <c r="BK581" i="2"/>
  <c r="BK419" i="2"/>
  <c r="J281" i="2"/>
  <c r="BK202" i="2"/>
  <c r="J1178" i="2"/>
  <c r="J1127" i="2"/>
  <c r="BK1084" i="2"/>
  <c r="J1055" i="2"/>
  <c r="J1001" i="2"/>
  <c r="J947" i="2"/>
  <c r="J908" i="2"/>
  <c r="BK858" i="2"/>
  <c r="J801" i="2"/>
  <c r="J757" i="2"/>
  <c r="BK631" i="2"/>
  <c r="J567" i="2"/>
  <c r="J484" i="2"/>
  <c r="J419" i="2"/>
  <c r="J340" i="2"/>
  <c r="BK226" i="2"/>
  <c r="BK156" i="2"/>
  <c r="J1195" i="2"/>
  <c r="BK1139" i="2"/>
  <c r="J1058" i="2"/>
  <c r="BK940" i="2"/>
  <c r="J871" i="2"/>
  <c r="BK789" i="2"/>
  <c r="J631" i="2"/>
  <c r="J493" i="2"/>
  <c r="J403" i="2"/>
  <c r="J352" i="2"/>
  <c r="BK270" i="2"/>
  <c r="BK172" i="2"/>
  <c r="BK1159" i="2"/>
  <c r="BK1082" i="2"/>
  <c r="J1047" i="2"/>
  <c r="J935" i="2"/>
  <c r="BK800" i="2"/>
  <c r="J735" i="2"/>
  <c r="J623" i="2"/>
  <c r="J428" i="2"/>
  <c r="J261" i="2"/>
  <c r="J188" i="2"/>
  <c r="J288" i="3"/>
  <c r="BK239" i="3"/>
  <c r="J213" i="3"/>
  <c r="J171" i="3"/>
  <c r="BK146" i="3"/>
  <c r="J279" i="3"/>
  <c r="BK242" i="3"/>
  <c r="BK203" i="3"/>
  <c r="BK148" i="3"/>
  <c r="BK125" i="3"/>
  <c r="BK284" i="3"/>
  <c r="BK230" i="3"/>
  <c r="BK194" i="3"/>
  <c r="BK174" i="3"/>
  <c r="BK151" i="3"/>
  <c r="J132" i="3"/>
  <c r="J103" i="3"/>
  <c r="BK247" i="3"/>
  <c r="J207" i="3"/>
  <c r="J129" i="3"/>
  <c r="BK89" i="4"/>
  <c r="J99" i="4"/>
  <c r="J1068" i="2"/>
  <c r="J914" i="2"/>
  <c r="J808" i="2"/>
  <c r="BK681" i="2"/>
  <c r="J542" i="2"/>
  <c r="J412" i="2"/>
  <c r="BK289" i="2"/>
  <c r="J156" i="2"/>
  <c r="J1159" i="2"/>
  <c r="J965" i="2"/>
  <c r="BK914" i="2"/>
  <c r="BK871" i="2"/>
  <c r="BK815" i="2"/>
  <c r="J794" i="2"/>
  <c r="BK721" i="2"/>
  <c r="J595" i="2"/>
  <c r="BK535" i="2"/>
  <c r="J442" i="2"/>
  <c r="BK403" i="2"/>
  <c r="J303" i="2"/>
  <c r="J247" i="2"/>
  <c r="J181" i="2"/>
  <c r="BK117" i="2"/>
  <c r="BK1178" i="2"/>
  <c r="BK1146" i="2"/>
  <c r="J1008" i="2"/>
  <c r="J901" i="2"/>
  <c r="J798" i="2"/>
  <c r="J707" i="2"/>
  <c r="BK638" i="2"/>
  <c r="BK456" i="2"/>
  <c r="J377" i="2"/>
  <c r="J318" i="2"/>
  <c r="BK212" i="2"/>
  <c r="AS55" i="1"/>
  <c r="J772" i="2"/>
  <c r="BK689" i="2"/>
  <c r="J526" i="2"/>
  <c r="J363" i="2"/>
  <c r="BK219" i="2"/>
  <c r="BK129" i="2"/>
  <c r="J267" i="3"/>
  <c r="J236" i="3"/>
  <c r="J176" i="3"/>
  <c r="J151" i="3"/>
  <c r="J97" i="3"/>
  <c r="J247" i="3"/>
  <c r="J211" i="3"/>
  <c r="J158" i="3"/>
  <c r="BK103" i="3"/>
  <c r="BK258" i="3"/>
  <c r="J223" i="3"/>
  <c r="J186" i="3"/>
  <c r="J148" i="3"/>
  <c r="BK135" i="3"/>
  <c r="BK100" i="3"/>
  <c r="J258" i="3"/>
  <c r="BK227" i="3"/>
  <c r="BK179" i="3"/>
  <c r="J122" i="3"/>
  <c r="J87" i="4"/>
  <c r="BK1065" i="2"/>
  <c r="J928" i="2"/>
  <c r="BK816" i="2"/>
  <c r="J784" i="2"/>
  <c r="J638" i="2"/>
  <c r="BK567" i="2"/>
  <c r="BK397" i="2"/>
  <c r="BK269" i="2"/>
  <c r="BK1188" i="2"/>
  <c r="BK1153" i="2"/>
  <c r="J1093" i="2"/>
  <c r="J1065" i="2"/>
  <c r="BK1039" i="2"/>
  <c r="J958" i="2"/>
  <c r="J918" i="2"/>
  <c r="BK864" i="2"/>
  <c r="BK808" i="2"/>
  <c r="BK784" i="2"/>
  <c r="BK714" i="2"/>
  <c r="J609" i="2"/>
  <c r="BK519" i="2"/>
  <c r="J435" i="2"/>
  <c r="BK391" i="2"/>
  <c r="J310" i="2"/>
  <c r="J269" i="2"/>
  <c r="BK170" i="2"/>
  <c r="BK1202" i="2"/>
  <c r="J1153" i="2"/>
  <c r="BK1015" i="2"/>
  <c r="J894" i="2"/>
  <c r="BK801" i="2"/>
  <c r="J721" i="2"/>
  <c r="BK645" i="2"/>
  <c r="J549" i="2"/>
  <c r="J463" i="2"/>
  <c r="BK389" i="2"/>
  <c r="BK303" i="2"/>
  <c r="BK136" i="2"/>
  <c r="J1136" i="2"/>
  <c r="BK1095" i="2"/>
  <c r="BK1055" i="2"/>
  <c r="J972" i="2"/>
  <c r="BK842" i="2"/>
  <c r="J764" i="2"/>
  <c r="J668" i="2"/>
  <c r="J510" i="2"/>
  <c r="BK296" i="2"/>
  <c r="J212" i="2"/>
  <c r="J136" i="2"/>
  <c r="BK255" i="3"/>
  <c r="J203" i="3"/>
  <c r="J166" i="3"/>
  <c r="BK94" i="3"/>
  <c r="J255" i="3"/>
  <c r="BK231" i="3"/>
  <c r="J184" i="3"/>
  <c r="J138" i="3"/>
  <c r="J100" i="3"/>
  <c r="J250" i="3"/>
  <c r="J219" i="3"/>
  <c r="BK184" i="3"/>
  <c r="BK158" i="3"/>
  <c r="BK119" i="3"/>
  <c r="BK97" i="3"/>
  <c r="J261" i="3"/>
  <c r="BK226" i="3"/>
  <c r="J181" i="3"/>
  <c r="J119" i="3"/>
  <c r="BK96" i="4"/>
  <c r="BK1127" i="2"/>
  <c r="BK958" i="2"/>
  <c r="J884" i="2"/>
  <c r="BK749" i="2"/>
  <c r="BK574" i="2"/>
  <c r="J389" i="2"/>
  <c r="J254" i="2"/>
  <c r="BK1185" i="2"/>
  <c r="BK1136" i="2"/>
  <c r="J951" i="2"/>
  <c r="BK894" i="2"/>
  <c r="BK831" i="2"/>
  <c r="BK786" i="2"/>
  <c r="BK693" i="2"/>
  <c r="J574" i="2"/>
  <c r="BK463" i="2"/>
  <c r="BK352" i="2"/>
  <c r="J270" i="2"/>
  <c r="J163" i="2"/>
  <c r="J1202" i="2"/>
  <c r="J1117" i="2"/>
  <c r="BK947" i="2"/>
  <c r="J890" i="2"/>
  <c r="J815" i="2"/>
  <c r="BK609" i="2"/>
  <c r="BK501" i="2"/>
  <c r="J397" i="2"/>
  <c r="J289" i="2"/>
  <c r="J143" i="2"/>
  <c r="J987" i="2"/>
  <c r="BK850" i="2"/>
  <c r="J797" i="2"/>
  <c r="BK660" i="2"/>
  <c r="J470" i="2"/>
  <c r="BK254" i="2"/>
  <c r="BK143" i="2"/>
  <c r="J245" i="3"/>
  <c r="J199" i="3"/>
  <c r="BK161" i="3"/>
  <c r="J284" i="3"/>
  <c r="J252" i="3"/>
  <c r="BK191" i="3"/>
  <c r="J135" i="3"/>
  <c r="BK270" i="3"/>
  <c r="J227" i="3"/>
  <c r="J191" i="3"/>
  <c r="J161" i="3"/>
  <c r="J125" i="3"/>
  <c r="J270" i="3"/>
  <c r="BK213" i="3"/>
  <c r="BK143" i="3"/>
  <c r="J89" i="4"/>
  <c r="BK1117" i="2"/>
  <c r="BK1008" i="2"/>
  <c r="BK805" i="2"/>
  <c r="BK700" i="2"/>
  <c r="BK526" i="2"/>
  <c r="J383" i="2"/>
  <c r="BK247" i="2"/>
  <c r="J129" i="2"/>
  <c r="J1102" i="2"/>
  <c r="BK1068" i="2"/>
  <c r="BK1023" i="2"/>
  <c r="BK937" i="2"/>
  <c r="BK877" i="2"/>
  <c r="BK824" i="2"/>
  <c r="J789" i="2"/>
  <c r="J689" i="2"/>
  <c r="BK549" i="2"/>
  <c r="BK449" i="2"/>
  <c r="BK326" i="2"/>
  <c r="J240" i="2"/>
  <c r="BK123" i="2"/>
  <c r="J1169" i="2"/>
  <c r="J994" i="2"/>
  <c r="BK935" i="2"/>
  <c r="J800" i="2"/>
  <c r="J693" i="2"/>
  <c r="BK595" i="2"/>
  <c r="J477" i="2"/>
  <c r="J326" i="2"/>
  <c r="J226" i="2"/>
  <c r="J1110" i="2"/>
  <c r="J1076" i="2"/>
  <c r="BK1001" i="2"/>
  <c r="J877" i="2"/>
  <c r="J782" i="2"/>
  <c r="J700" i="2"/>
  <c r="J535" i="2"/>
  <c r="BK383" i="2"/>
  <c r="J170" i="2"/>
  <c r="J275" i="3"/>
  <c r="BK223" i="3"/>
  <c r="J156" i="3"/>
  <c r="BK250" i="3"/>
  <c r="J174" i="3"/>
  <c r="BK106" i="3"/>
  <c r="BK261" i="3"/>
  <c r="BK211" i="3"/>
  <c r="BK181" i="3"/>
  <c r="J146" i="3"/>
  <c r="J112" i="3"/>
  <c r="J272" i="3"/>
  <c r="J233" i="3"/>
  <c r="BK171" i="3"/>
  <c r="J106" i="3"/>
  <c r="BK87" i="4"/>
  <c r="T180" i="2" l="1"/>
  <c r="R180" i="2"/>
  <c r="P180" i="2"/>
  <c r="BK116" i="2"/>
  <c r="J116" i="2" s="1"/>
  <c r="J65" i="2" s="1"/>
  <c r="R116" i="2"/>
  <c r="R149" i="2"/>
  <c r="BK211" i="2"/>
  <c r="J211" i="2"/>
  <c r="J70" i="2"/>
  <c r="T211" i="2"/>
  <c r="T280" i="2"/>
  <c r="P351" i="2"/>
  <c r="T351" i="2"/>
  <c r="P376" i="2"/>
  <c r="R376" i="2"/>
  <c r="T418" i="2"/>
  <c r="R781" i="2"/>
  <c r="BK796" i="2"/>
  <c r="J796" i="2" s="1"/>
  <c r="J81" i="2" s="1"/>
  <c r="T796" i="2"/>
  <c r="R807" i="2"/>
  <c r="P823" i="2"/>
  <c r="R823" i="2"/>
  <c r="P863" i="2"/>
  <c r="BK939" i="2"/>
  <c r="J939" i="2" s="1"/>
  <c r="J87" i="2" s="1"/>
  <c r="R939" i="2"/>
  <c r="BK1057" i="2"/>
  <c r="J1057" i="2" s="1"/>
  <c r="J88" i="2" s="1"/>
  <c r="R1057" i="2"/>
  <c r="T1067" i="2"/>
  <c r="P1138" i="2"/>
  <c r="T1138" i="2"/>
  <c r="T1161" i="2"/>
  <c r="T1187" i="2"/>
  <c r="R93" i="3"/>
  <c r="R92" i="3"/>
  <c r="BK118" i="3"/>
  <c r="J118" i="3"/>
  <c r="J67" i="3" s="1"/>
  <c r="BK286" i="3"/>
  <c r="J286" i="3"/>
  <c r="J69" i="3"/>
  <c r="P93" i="3"/>
  <c r="P92" i="3"/>
  <c r="P118" i="3"/>
  <c r="T286" i="3"/>
  <c r="T285" i="3" s="1"/>
  <c r="BK86" i="4"/>
  <c r="J86" i="4"/>
  <c r="J61" i="4"/>
  <c r="R86" i="4"/>
  <c r="R85" i="4"/>
  <c r="R84" i="4"/>
  <c r="T116" i="2"/>
  <c r="P149" i="2"/>
  <c r="R211" i="2"/>
  <c r="P280" i="2"/>
  <c r="BK418" i="2"/>
  <c r="J418" i="2" s="1"/>
  <c r="J76" i="2" s="1"/>
  <c r="P418" i="2"/>
  <c r="P781" i="2"/>
  <c r="P796" i="2"/>
  <c r="BK807" i="2"/>
  <c r="J807" i="2"/>
  <c r="J82" i="2"/>
  <c r="T807" i="2"/>
  <c r="T823" i="2"/>
  <c r="T863" i="2"/>
  <c r="BK927" i="2"/>
  <c r="J927" i="2" s="1"/>
  <c r="J86" i="2" s="1"/>
  <c r="T927" i="2"/>
  <c r="T939" i="2"/>
  <c r="P1057" i="2"/>
  <c r="T1057" i="2"/>
  <c r="P1067" i="2"/>
  <c r="BK1138" i="2"/>
  <c r="J1138" i="2" s="1"/>
  <c r="J90" i="2" s="1"/>
  <c r="BK1161" i="2"/>
  <c r="J1161" i="2"/>
  <c r="J91" i="2" s="1"/>
  <c r="R1161" i="2"/>
  <c r="P1187" i="2"/>
  <c r="BK93" i="3"/>
  <c r="J93" i="3" s="1"/>
  <c r="J65" i="3" s="1"/>
  <c r="R118" i="3"/>
  <c r="R286" i="3"/>
  <c r="R285" i="3" s="1"/>
  <c r="P86" i="4"/>
  <c r="P85" i="4"/>
  <c r="P84" i="4"/>
  <c r="AU58" i="1" s="1"/>
  <c r="P116" i="2"/>
  <c r="BK149" i="2"/>
  <c r="J149" i="2"/>
  <c r="J66" i="2" s="1"/>
  <c r="T149" i="2"/>
  <c r="P211" i="2"/>
  <c r="P210" i="2"/>
  <c r="BK280" i="2"/>
  <c r="J280" i="2"/>
  <c r="J71" i="2"/>
  <c r="R280" i="2"/>
  <c r="BK351" i="2"/>
  <c r="J351" i="2"/>
  <c r="J72" i="2"/>
  <c r="R351" i="2"/>
  <c r="BK376" i="2"/>
  <c r="J376" i="2"/>
  <c r="J74" i="2"/>
  <c r="T376" i="2"/>
  <c r="R418" i="2"/>
  <c r="BK781" i="2"/>
  <c r="T781" i="2"/>
  <c r="T780" i="2"/>
  <c r="R796" i="2"/>
  <c r="P807" i="2"/>
  <c r="BK823" i="2"/>
  <c r="J823" i="2"/>
  <c r="J84" i="2" s="1"/>
  <c r="BK863" i="2"/>
  <c r="J863" i="2"/>
  <c r="J85" i="2"/>
  <c r="R863" i="2"/>
  <c r="P927" i="2"/>
  <c r="R927" i="2"/>
  <c r="P939" i="2"/>
  <c r="BK1067" i="2"/>
  <c r="J1067" i="2" s="1"/>
  <c r="J89" i="2" s="1"/>
  <c r="R1067" i="2"/>
  <c r="R1138" i="2"/>
  <c r="P1161" i="2"/>
  <c r="BK1187" i="2"/>
  <c r="J1187" i="2"/>
  <c r="J92" i="2" s="1"/>
  <c r="R1187" i="2"/>
  <c r="T93" i="3"/>
  <c r="T92" i="3"/>
  <c r="T118" i="3"/>
  <c r="P286" i="3"/>
  <c r="P285" i="3"/>
  <c r="P91" i="3"/>
  <c r="AU57" i="1" s="1"/>
  <c r="T86" i="4"/>
  <c r="T85" i="4"/>
  <c r="T84" i="4"/>
  <c r="BK180" i="2"/>
  <c r="J180" i="2" s="1"/>
  <c r="J67" i="2" s="1"/>
  <c r="BK195" i="2"/>
  <c r="J195" i="2" s="1"/>
  <c r="J68" i="2" s="1"/>
  <c r="BK411" i="2"/>
  <c r="J411" i="2"/>
  <c r="J75" i="2" s="1"/>
  <c r="BK114" i="3"/>
  <c r="J114" i="3"/>
  <c r="J66" i="3"/>
  <c r="BK95" i="4"/>
  <c r="J95" i="4" s="1"/>
  <c r="J63" i="4" s="1"/>
  <c r="BK771" i="2"/>
  <c r="J771" i="2" s="1"/>
  <c r="J77" i="2" s="1"/>
  <c r="BK793" i="2"/>
  <c r="J793" i="2"/>
  <c r="J80" i="2" s="1"/>
  <c r="BK92" i="4"/>
  <c r="J92" i="4"/>
  <c r="J62" i="4"/>
  <c r="BK98" i="4"/>
  <c r="J98" i="4" s="1"/>
  <c r="J64" i="4" s="1"/>
  <c r="BK92" i="3"/>
  <c r="J92" i="3" s="1"/>
  <c r="J64" i="3" s="1"/>
  <c r="E48" i="4"/>
  <c r="J52" i="4"/>
  <c r="F55" i="4"/>
  <c r="BE93" i="4"/>
  <c r="BE96" i="4"/>
  <c r="BE87" i="4"/>
  <c r="BE89" i="4"/>
  <c r="BE99" i="4"/>
  <c r="J781" i="2"/>
  <c r="J79" i="2"/>
  <c r="F59" i="3"/>
  <c r="BE97" i="3"/>
  <c r="BE100" i="3"/>
  <c r="BE103" i="3"/>
  <c r="BE112" i="3"/>
  <c r="BE125" i="3"/>
  <c r="BE129" i="3"/>
  <c r="BE135" i="3"/>
  <c r="BE141" i="3"/>
  <c r="BE146" i="3"/>
  <c r="BE151" i="3"/>
  <c r="BE158" i="3"/>
  <c r="BE174" i="3"/>
  <c r="BE184" i="3"/>
  <c r="BE191" i="3"/>
  <c r="BE199" i="3"/>
  <c r="BE219" i="3"/>
  <c r="BE230" i="3"/>
  <c r="BE239" i="3"/>
  <c r="BE250" i="3"/>
  <c r="BE252" i="3"/>
  <c r="BE264" i="3"/>
  <c r="BE284" i="3"/>
  <c r="BE288" i="3"/>
  <c r="BK210" i="2"/>
  <c r="J210" i="2" s="1"/>
  <c r="J69" i="2" s="1"/>
  <c r="BK822" i="2"/>
  <c r="J822" i="2" s="1"/>
  <c r="J83" i="2" s="1"/>
  <c r="E50" i="3"/>
  <c r="J56" i="3"/>
  <c r="BE94" i="3"/>
  <c r="BE109" i="3"/>
  <c r="BE115" i="3"/>
  <c r="BE132" i="3"/>
  <c r="BE148" i="3"/>
  <c r="BE156" i="3"/>
  <c r="BE166" i="3"/>
  <c r="BE169" i="3"/>
  <c r="BE171" i="3"/>
  <c r="BE176" i="3"/>
  <c r="BE179" i="3"/>
  <c r="BE196" i="3"/>
  <c r="BE203" i="3"/>
  <c r="BE213" i="3"/>
  <c r="BE227" i="3"/>
  <c r="BE231" i="3"/>
  <c r="BE236" i="3"/>
  <c r="BE245" i="3"/>
  <c r="BE255" i="3"/>
  <c r="BE267" i="3"/>
  <c r="BE270" i="3"/>
  <c r="BE272" i="3"/>
  <c r="BE275" i="3"/>
  <c r="BE279" i="3"/>
  <c r="BE143" i="3"/>
  <c r="BE161" i="3"/>
  <c r="BE163" i="3"/>
  <c r="BE181" i="3"/>
  <c r="BE186" i="3"/>
  <c r="BE194" i="3"/>
  <c r="BE207" i="3"/>
  <c r="BE217" i="3"/>
  <c r="BE223" i="3"/>
  <c r="BE258" i="3"/>
  <c r="BE106" i="3"/>
  <c r="BE119" i="3"/>
  <c r="BE122" i="3"/>
  <c r="BE138" i="3"/>
  <c r="BE153" i="3"/>
  <c r="BE189" i="3"/>
  <c r="BE211" i="3"/>
  <c r="BE226" i="3"/>
  <c r="BE233" i="3"/>
  <c r="BE242" i="3"/>
  <c r="BE247" i="3"/>
  <c r="BE261" i="3"/>
  <c r="BE287" i="3"/>
  <c r="E50" i="2"/>
  <c r="J56" i="2"/>
  <c r="BE156" i="2"/>
  <c r="BE202" i="2"/>
  <c r="BE226" i="2"/>
  <c r="BE233" i="2"/>
  <c r="BE261" i="2"/>
  <c r="BE269" i="2"/>
  <c r="BE270" i="2"/>
  <c r="BE289" i="2"/>
  <c r="BE303" i="2"/>
  <c r="BE326" i="2"/>
  <c r="BE340" i="2"/>
  <c r="BE352" i="2"/>
  <c r="BE412" i="2"/>
  <c r="BE456" i="2"/>
  <c r="BE542" i="2"/>
  <c r="BE549" i="2"/>
  <c r="BE567" i="2"/>
  <c r="BE581" i="2"/>
  <c r="BE595" i="2"/>
  <c r="BE602" i="2"/>
  <c r="BE631" i="2"/>
  <c r="BE638" i="2"/>
  <c r="BE652" i="2"/>
  <c r="BE681" i="2"/>
  <c r="BE693" i="2"/>
  <c r="BE757" i="2"/>
  <c r="BE786" i="2"/>
  <c r="BE801" i="2"/>
  <c r="BE861" i="2"/>
  <c r="BE884" i="2"/>
  <c r="BE894" i="2"/>
  <c r="BE914" i="2"/>
  <c r="BE937" i="2"/>
  <c r="BE947" i="2"/>
  <c r="BE981" i="2"/>
  <c r="BE1023" i="2"/>
  <c r="BE1084" i="2"/>
  <c r="F111" i="2"/>
  <c r="BE240" i="2"/>
  <c r="BE254" i="2"/>
  <c r="BE333" i="2"/>
  <c r="BE363" i="2"/>
  <c r="BE383" i="2"/>
  <c r="BE391" i="2"/>
  <c r="BE435" i="2"/>
  <c r="BE501" i="2"/>
  <c r="BE510" i="2"/>
  <c r="BE526" i="2"/>
  <c r="BE558" i="2"/>
  <c r="BE574" i="2"/>
  <c r="BE616" i="2"/>
  <c r="BE623" i="2"/>
  <c r="BE707" i="2"/>
  <c r="BE728" i="2"/>
  <c r="BE749" i="2"/>
  <c r="BE782" i="2"/>
  <c r="BE799" i="2"/>
  <c r="BE806" i="2"/>
  <c r="BE808" i="2"/>
  <c r="BE951" i="2"/>
  <c r="BE958" i="2"/>
  <c r="BE965" i="2"/>
  <c r="BE987" i="2"/>
  <c r="BE1065" i="2"/>
  <c r="BE1068" i="2"/>
  <c r="BE1095" i="2"/>
  <c r="BE1117" i="2"/>
  <c r="BE1127" i="2"/>
  <c r="BE1136" i="2"/>
  <c r="BE1146" i="2"/>
  <c r="BE1153" i="2"/>
  <c r="BE1162" i="2"/>
  <c r="BE1195" i="2"/>
  <c r="BE1202" i="2"/>
  <c r="BE1209" i="2"/>
  <c r="BE117" i="2"/>
  <c r="BE129" i="2"/>
  <c r="BE143" i="2"/>
  <c r="BE163" i="2"/>
  <c r="BE170" i="2"/>
  <c r="BE172" i="2"/>
  <c r="BE188" i="2"/>
  <c r="BE196" i="2"/>
  <c r="BE247" i="2"/>
  <c r="BE278" i="2"/>
  <c r="BE281" i="2"/>
  <c r="BE296" i="2"/>
  <c r="BE359" i="2"/>
  <c r="BE367" i="2"/>
  <c r="BE389" i="2"/>
  <c r="BE397" i="2"/>
  <c r="BE403" i="2"/>
  <c r="BE405" i="2"/>
  <c r="BE419" i="2"/>
  <c r="BE477" i="2"/>
  <c r="BE519" i="2"/>
  <c r="BE535" i="2"/>
  <c r="BE660" i="2"/>
  <c r="BE668" i="2"/>
  <c r="BE689" i="2"/>
  <c r="BE700" i="2"/>
  <c r="BE735" i="2"/>
  <c r="BE742" i="2"/>
  <c r="BE772" i="2"/>
  <c r="BE784" i="2"/>
  <c r="BE789" i="2"/>
  <c r="BE794" i="2"/>
  <c r="BE798" i="2"/>
  <c r="BE805" i="2"/>
  <c r="BE815" i="2"/>
  <c r="BE816" i="2"/>
  <c r="BE824" i="2"/>
  <c r="BE838" i="2"/>
  <c r="BE850" i="2"/>
  <c r="BE864" i="2"/>
  <c r="BE890" i="2"/>
  <c r="BE901" i="2"/>
  <c r="BE925" i="2"/>
  <c r="BE928" i="2"/>
  <c r="BE940" i="2"/>
  <c r="BE972" i="2"/>
  <c r="BE1008" i="2"/>
  <c r="BE1031" i="2"/>
  <c r="BE1039" i="2"/>
  <c r="BE1047" i="2"/>
  <c r="BE1055" i="2"/>
  <c r="BE1058" i="2"/>
  <c r="BE1082" i="2"/>
  <c r="BE1102" i="2"/>
  <c r="BE1159" i="2"/>
  <c r="BE1169" i="2"/>
  <c r="BE1178" i="2"/>
  <c r="BE1185" i="2"/>
  <c r="BE1188" i="2"/>
  <c r="BE123" i="2"/>
  <c r="BE136" i="2"/>
  <c r="BE150" i="2"/>
  <c r="BE181" i="2"/>
  <c r="BE212" i="2"/>
  <c r="BE219" i="2"/>
  <c r="BE310" i="2"/>
  <c r="BE318" i="2"/>
  <c r="BE377" i="2"/>
  <c r="BE428" i="2"/>
  <c r="BE442" i="2"/>
  <c r="BE449" i="2"/>
  <c r="BE463" i="2"/>
  <c r="BE470" i="2"/>
  <c r="BE484" i="2"/>
  <c r="BE493" i="2"/>
  <c r="BE588" i="2"/>
  <c r="BE609" i="2"/>
  <c r="BE645" i="2"/>
  <c r="BE714" i="2"/>
  <c r="BE721" i="2"/>
  <c r="BE764" i="2"/>
  <c r="BE797" i="2"/>
  <c r="BE800" i="2"/>
  <c r="BE831" i="2"/>
  <c r="BE842" i="2"/>
  <c r="BE858" i="2"/>
  <c r="BE871" i="2"/>
  <c r="BE877" i="2"/>
  <c r="BE908" i="2"/>
  <c r="BE918" i="2"/>
  <c r="BE935" i="2"/>
  <c r="BE949" i="2"/>
  <c r="BE994" i="2"/>
  <c r="BE1001" i="2"/>
  <c r="BE1015" i="2"/>
  <c r="BE1076" i="2"/>
  <c r="BE1093" i="2"/>
  <c r="BE1110" i="2"/>
  <c r="BE1139" i="2"/>
  <c r="F37" i="2"/>
  <c r="BB56" i="1" s="1"/>
  <c r="F36" i="3"/>
  <c r="BA57" i="1"/>
  <c r="J36" i="3"/>
  <c r="AW57" i="1" s="1"/>
  <c r="F39" i="3"/>
  <c r="BD57" i="1"/>
  <c r="J34" i="4"/>
  <c r="AW58" i="1" s="1"/>
  <c r="F36" i="4"/>
  <c r="BC58" i="1"/>
  <c r="F34" i="4"/>
  <c r="BA58" i="1" s="1"/>
  <c r="AS54" i="1"/>
  <c r="F36" i="2"/>
  <c r="BA56" i="1"/>
  <c r="F37" i="3"/>
  <c r="BB57" i="1"/>
  <c r="F35" i="4"/>
  <c r="BB58" i="1"/>
  <c r="F37" i="4"/>
  <c r="BD58" i="1"/>
  <c r="J36" i="2"/>
  <c r="AW56" i="1"/>
  <c r="F38" i="2"/>
  <c r="BC56" i="1" s="1"/>
  <c r="F39" i="2"/>
  <c r="BD56" i="1"/>
  <c r="F38" i="3"/>
  <c r="BC57" i="1" s="1"/>
  <c r="R210" i="2" l="1"/>
  <c r="R822" i="2"/>
  <c r="R780" i="2"/>
  <c r="R375" i="2"/>
  <c r="R115" i="2" s="1"/>
  <c r="R114" i="2" s="1"/>
  <c r="T91" i="3"/>
  <c r="BK780" i="2"/>
  <c r="J780" i="2" s="1"/>
  <c r="J78" i="2" s="1"/>
  <c r="R91" i="3"/>
  <c r="P822" i="2"/>
  <c r="T375" i="2"/>
  <c r="T822" i="2"/>
  <c r="P780" i="2"/>
  <c r="P375" i="2"/>
  <c r="P115" i="2" s="1"/>
  <c r="P114" i="2" s="1"/>
  <c r="AU56" i="1" s="1"/>
  <c r="AU55" i="1" s="1"/>
  <c r="AU54" i="1" s="1"/>
  <c r="T210" i="2"/>
  <c r="BK285" i="3"/>
  <c r="J285" i="3" s="1"/>
  <c r="J68" i="3" s="1"/>
  <c r="BK85" i="4"/>
  <c r="J85" i="4" s="1"/>
  <c r="J60" i="4" s="1"/>
  <c r="BK91" i="3"/>
  <c r="J91" i="3"/>
  <c r="J32" i="3" s="1"/>
  <c r="AG57" i="1" s="1"/>
  <c r="J35" i="3"/>
  <c r="AV57" i="1" s="1"/>
  <c r="AT57" i="1" s="1"/>
  <c r="BB55" i="1"/>
  <c r="J35" i="2"/>
  <c r="AV56" i="1" s="1"/>
  <c r="AT56" i="1" s="1"/>
  <c r="BD55" i="1"/>
  <c r="J33" i="4"/>
  <c r="AV58" i="1" s="1"/>
  <c r="AT58" i="1" s="1"/>
  <c r="BA55" i="1"/>
  <c r="AW55" i="1"/>
  <c r="BC55" i="1"/>
  <c r="AY55" i="1"/>
  <c r="F35" i="3"/>
  <c r="AZ57" i="1"/>
  <c r="F33" i="4"/>
  <c r="AZ58" i="1"/>
  <c r="F35" i="2"/>
  <c r="AZ56" i="1" s="1"/>
  <c r="T115" i="2" l="1"/>
  <c r="T114" i="2" s="1"/>
  <c r="BK375" i="2"/>
  <c r="J375" i="2"/>
  <c r="J73" i="2" s="1"/>
  <c r="BK84" i="4"/>
  <c r="J84" i="4"/>
  <c r="J59" i="4"/>
  <c r="AN57" i="1"/>
  <c r="J63" i="3"/>
  <c r="J41" i="3"/>
  <c r="BB54" i="1"/>
  <c r="W31" i="1" s="1"/>
  <c r="AZ55" i="1"/>
  <c r="BD54" i="1"/>
  <c r="W33" i="1"/>
  <c r="AX55" i="1"/>
  <c r="BC54" i="1"/>
  <c r="AY54" i="1"/>
  <c r="BA54" i="1"/>
  <c r="AW54" i="1" s="1"/>
  <c r="AK30" i="1" s="1"/>
  <c r="BK115" i="2" l="1"/>
  <c r="J115" i="2"/>
  <c r="J64" i="2"/>
  <c r="AZ54" i="1"/>
  <c r="W29" i="1" s="1"/>
  <c r="AX54" i="1"/>
  <c r="J30" i="4"/>
  <c r="AG58" i="1"/>
  <c r="W30" i="1"/>
  <c r="W32" i="1"/>
  <c r="AV55" i="1"/>
  <c r="AT55" i="1"/>
  <c r="BK114" i="2" l="1"/>
  <c r="J114" i="2"/>
  <c r="J63" i="2"/>
  <c r="J39" i="4"/>
  <c r="AN58" i="1"/>
  <c r="AV54" i="1"/>
  <c r="AK29" i="1"/>
  <c r="AT54" i="1" l="1"/>
  <c r="J32" i="2"/>
  <c r="AG56" i="1"/>
  <c r="AG55" i="1"/>
  <c r="AG54" i="1" s="1"/>
  <c r="AK26" i="1" s="1"/>
  <c r="AK35" i="1" s="1"/>
  <c r="J41" i="2" l="1"/>
  <c r="AN56" i="1"/>
  <c r="AN55" i="1"/>
  <c r="AN54" i="1"/>
</calcChain>
</file>

<file path=xl/sharedStrings.xml><?xml version="1.0" encoding="utf-8"?>
<sst xmlns="http://schemas.openxmlformats.org/spreadsheetml/2006/main" count="13907" uniqueCount="1702">
  <si>
    <t>Export Komplet</t>
  </si>
  <si>
    <t>VZ</t>
  </si>
  <si>
    <t>2.0</t>
  </si>
  <si>
    <t>ZAMOK</t>
  </si>
  <si>
    <t>False</t>
  </si>
  <si>
    <t>{4a028c65-0d26-4b90-8709-7a7a953014da}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</si>
  <si>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</si>
  <si>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</si>
  <si>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</si>
  <si>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</si>
  <si>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</si>
  <si>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</si>
  <si>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</si>
  <si>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</si>
  <si>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2022-03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</si>
  <si>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</si>
  <si>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</si>
  <si>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Dačice ST oprava</t>
  </si>
  <si>
    <t>KSO:</t>
  </si>
  <si>
    <t/>
  </si>
  <si>
    <t>CC-CZ:</t>
  </si>
  <si>
    <t>Místo:</t>
  </si>
  <si>
    <t>Dačice</t>
  </si>
  <si>
    <t>Datum:</t>
  </si>
  <si>
    <t>23. 2. 2021</t>
  </si>
  <si>
    <t>Zadavatel:</t>
  </si>
  <si>
    <t>IČ:</t>
  </si>
  <si>
    <t>Správa železnic, Oblastní ředitelství Brno</t>
  </si>
  <si>
    <t>DIČ:</t>
  </si>
  <si>
    <t>Uchazeč:</t>
  </si>
  <si>
    <t>Vyplň údaj</t>
  </si>
  <si>
    <t>Projektant:</t>
  </si>
  <si>
    <t>ERPLAN s.r.o., Havlíčkův Brod</t>
  </si>
  <si>
    <t>True</t>
  </si>
  <si>
    <t>Zpracovatel:</t>
  </si>
  <si>
    <t>Ing. Avuk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</si>
  <si>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</si>
  <si>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</si>
  <si>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</si>
  <si>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</si>
  <si>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</si>
  <si>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</si>
  <si>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</si>
  <si>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</si>
  <si>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</si>
  <si>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</si>
  <si>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</si>
  <si>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</si>
  <si>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</si>
  <si>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</si>
  <si>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</si>
  <si>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</si>
  <si>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</si>
  <si>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</si>
  <si>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</si>
  <si>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</si>
  <si>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</si>
  <si>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</si>
  <si>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</si>
  <si>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</si>
  <si>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</si>
  <si>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</si>
  <si>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</si>
  <si>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</si>
  <si>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</si>
  <si>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</si>
  <si>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</si>
  <si>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</si>
  <si>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</si>
  <si>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</si>
  <si>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</si>
  <si>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</si>
  <si>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</si>
  <si>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</si>
  <si>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</si>
  <si>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</si>
  <si>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SO-01_01_03</t>
  </si>
  <si>
    <t>Útulek SNV</t>
  </si>
  <si>
    <t>STA</t>
  </si>
  <si>
    <t>1</t>
  </si>
  <si>
    <t>{4ab211ae-f794-47a6-b350-7cc56d01e825}</t>
  </si>
  <si>
    <t>2</t>
  </si>
  <si>
    <t>/</t>
  </si>
  <si>
    <t>E_2_1</t>
  </si>
  <si>
    <t>Stavební část</t>
  </si>
  <si>
    <t>Soupis</t>
  </si>
  <si>
    <t>{cfdb9e8b-6d79-4ae4-8b47-3347514937d4}</t>
  </si>
  <si>
    <t>E_2_10</t>
  </si>
  <si>
    <t>Silnoproudá elektrotechnika</t>
  </si>
  <si>
    <t>{7f83a300-7140-4d8e-b3ce-4c50a9242529}</t>
  </si>
  <si>
    <t>VRN</t>
  </si>
  <si>
    <t>Vedlejší rozpočtové náklady</t>
  </si>
  <si>
    <t>{fac4b516-7c75-45f5-b5f8-7cdce29953dd}</t>
  </si>
  <si>
    <t>KRYCÍ LIST SOUPISU PRACÍ</t>
  </si>
  <si>
    <t>Objekt:</t>
  </si>
  <si>
    <t>SO-01_01_03 - Útulek SNV</t>
  </si>
  <si>
    <t>Soupis:</t>
  </si>
  <si>
    <t>E_2_1 -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</si>
  <si>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</si>
  <si>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</si>
  <si>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</si>
  <si>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</si>
  <si>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</si>
  <si>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11 - Zemní práce - přípravné a přidružené práce</t>
  </si>
  <si>
    <t xml:space="preserve">    2 - Zakládání</t>
  </si>
  <si>
    <t xml:space="preserve">    3 - Svislé a kompletní konstrukce</t>
  </si>
  <si>
    <t xml:space="preserve">    5 - Komunikace</t>
  </si>
  <si>
    <t xml:space="preserve">    6 - Úpravy povrchů, podlahy a osazování výplní</t>
  </si>
  <si>
    <t xml:space="preserve">      61 - Úprava povrchů vnitřní</t>
  </si>
  <si>
    <t xml:space="preserve">      62 - Úprava povrchů vnějších</t>
  </si>
  <si>
    <t xml:space="preserve">      63 - Podlahy a podlahové konstrukce</t>
  </si>
  <si>
    <t xml:space="preserve">    9 - Ostatní konstrukce a práce, bourání</t>
  </si>
  <si>
    <t xml:space="preserve">      94 - Lešení a stavební výtahy</t>
  </si>
  <si>
    <t xml:space="preserve">      95 - Různé dokončovací konstrukce a práce pozemních staveb</t>
  </si>
  <si>
    <t xml:space="preserve">      96 - Bourání konstrukcí</t>
  </si>
  <si>
    <t xml:space="preserve">      98 - Demolice a sanace</t>
  </si>
  <si>
    <t xml:space="preserve">      99 - Přesuny hmot a suti</t>
  </si>
  <si>
    <t xml:space="preserve">        997 - Přesun sutě</t>
  </si>
  <si>
    <t xml:space="preserve">        998 - Přesun hmot</t>
  </si>
  <si>
    <t xml:space="preserve">        999 - Nakládání s nebezpečnými odpady</t>
  </si>
  <si>
    <t xml:space="preserve">    PBŘ - Požárně bezpečnostrní řešení</t>
  </si>
  <si>
    <t>PSV - Práce a dodávky PSV</t>
  </si>
  <si>
    <t xml:space="preserve">    711 - Izolace proti vodě, vlhkosti a plynům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</si>
  <si>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</si>
  <si>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</si>
  <si>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</si>
  <si>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</si>
  <si>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</si>
  <si>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</si>
  <si>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</si>
  <si>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</si>
  <si>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</si>
  <si>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</si>
  <si>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</si>
  <si>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</si>
  <si>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</si>
  <si>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</si>
  <si>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</si>
  <si>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</si>
  <si>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</si>
  <si>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</si>
  <si>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</si>
  <si>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</si>
  <si>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</si>
  <si>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</si>
  <si>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</si>
  <si>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</si>
  <si>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11</t>
  </si>
  <si>
    <t>Zemní práce - přípravné a přidružené práce</t>
  </si>
  <si>
    <t>K</t>
  </si>
  <si>
    <t>111203201</t>
  </si>
  <si>
    <t>Odstranění křovin a stromů s ponecháním kořenů průměru kmene do 100 mm, při jakémkoliv sklonu terénu mimo LTM, při celkové ploše do 1 000 m2</t>
  </si>
  <si>
    <t>m2</t>
  </si>
  <si>
    <t>CS ÚRS 2022 02</t>
  </si>
  <si>
    <t>4</t>
  </si>
  <si>
    <t>989658470</t>
  </si>
  <si>
    <t>Online PSC</t>
  </si>
  <si>
    <t>https://podminky.urs.cz/item/CS_URS_2022_02/111203201</t>
  </si>
  <si>
    <t>VV</t>
  </si>
  <si>
    <t>Viz výkresy nových konstrukcí, půdorysy, řezy, pohledy a TZ</t>
  </si>
  <si>
    <t>.</t>
  </si>
  <si>
    <t>7,0</t>
  </si>
  <si>
    <t>Součet</t>
  </si>
  <si>
    <t>111209111</t>
  </si>
  <si>
    <t>Spálení proutí, klestu z prořezávek a odstraněných křovin pro jakoukoliv dřevinu</t>
  </si>
  <si>
    <t>187462335</t>
  </si>
  <si>
    <t>https://podminky.urs.cz/item/CS_URS_2022_02/111209111</t>
  </si>
  <si>
    <t>3</t>
  </si>
  <si>
    <t>113106071</t>
  </si>
  <si>
    <t>Rozebrání dlažeb a dílců při překopech inženýrských sítí s přemístěním hmot na skládku na vzdálenost do 3 m nebo s naložením na dopravní prostředek ručně vozovek a ploch, s jakoukoliv výplní spár ze zámkové dlažby s ložem z kameniva</t>
  </si>
  <si>
    <t>-542443400</t>
  </si>
  <si>
    <t>https://podminky.urs.cz/item/CS_URS_2022_02/113106071</t>
  </si>
  <si>
    <t>Ozn. N54</t>
  </si>
  <si>
    <t>12,2-1,29*3,55</t>
  </si>
  <si>
    <t>113107123</t>
  </si>
  <si>
    <t>Odstranění podkladů nebo krytů ručně s přemístěním hmot na skládku na vzdálenost do 3 m nebo s naložením na dopravní prostředek z kameniva hrubého drceného, o tl. vrstvy přes 200 do 300 mm</t>
  </si>
  <si>
    <t>-1124365261</t>
  </si>
  <si>
    <t>https://podminky.urs.cz/item/CS_URS_2022_02/113107123</t>
  </si>
  <si>
    <t>5</t>
  </si>
  <si>
    <t>183403153</t>
  </si>
  <si>
    <t>Obdělání půdy hrabáním v rovině nebo na svahu do 1:5</t>
  </si>
  <si>
    <t>-1072962503</t>
  </si>
  <si>
    <t>https://podminky.urs.cz/item/CS_URS_2022_02/183403153</t>
  </si>
  <si>
    <t>Zakládání</t>
  </si>
  <si>
    <t>6</t>
  </si>
  <si>
    <t>R271532212</t>
  </si>
  <si>
    <t>Podsyp pod základové konstrukce se zhutněním a urovnáním povrchu z kameniva hrubého, frakce 0 - 32 mm</t>
  </si>
  <si>
    <t>m3</t>
  </si>
  <si>
    <t>R-položka</t>
  </si>
  <si>
    <t>73466299</t>
  </si>
  <si>
    <t>Ozn. NS 46</t>
  </si>
  <si>
    <t>(3,88*4,16+3,88*2,785+1,0*0,21+1,0*0,345)*0,12</t>
  </si>
  <si>
    <t>7</t>
  </si>
  <si>
    <t>273321311</t>
  </si>
  <si>
    <t>Základy z betonu železového (bez výztuže) desky z betonu bez zvláštních nároků na prostředí tř. C 16/20</t>
  </si>
  <si>
    <t>959431288</t>
  </si>
  <si>
    <t>https://podminky.urs.cz/item/CS_URS_2022_02/273321311</t>
  </si>
  <si>
    <t>(3,88*4,16+3,88*2,785+1,0*0,21+1,0*0,345)*0,1</t>
  </si>
  <si>
    <t>8</t>
  </si>
  <si>
    <t>273351121</t>
  </si>
  <si>
    <t>Bednění základů desek zřízení</t>
  </si>
  <si>
    <t>1165362367</t>
  </si>
  <si>
    <t>https://podminky.urs.cz/item/CS_URS_2022_02/273351121</t>
  </si>
  <si>
    <t>1,0*0,12</t>
  </si>
  <si>
    <t>9</t>
  </si>
  <si>
    <t>273351122</t>
  </si>
  <si>
    <t>Bednění základů desek odstranění</t>
  </si>
  <si>
    <t>-1701269092</t>
  </si>
  <si>
    <t>https://podminky.urs.cz/item/CS_URS_2022_02/273351122</t>
  </si>
  <si>
    <t>10</t>
  </si>
  <si>
    <t>274362021</t>
  </si>
  <si>
    <t>Výztuž základů pasů ze svařovaných sítí z drátů typu KARI</t>
  </si>
  <si>
    <t>t</t>
  </si>
  <si>
    <t>1336485580</t>
  </si>
  <si>
    <t>https://podminky.urs.cz/item/CS_URS_2022_02/274362021</t>
  </si>
  <si>
    <t>síť 6/100x100</t>
  </si>
  <si>
    <t>(3,88*4,16+3,88*2,785+1,0*0,21+1,0*0,345)*0,00444*1,3</t>
  </si>
  <si>
    <t>Svislé a kompletní konstrukce</t>
  </si>
  <si>
    <t>310239211</t>
  </si>
  <si>
    <t>Zazdívka otvorů ve zdivu nadzákladovém cihlami pálenými plochy přes 1 m2 do 4 m2 na maltu vápenocementovou</t>
  </si>
  <si>
    <t>1326151938</t>
  </si>
  <si>
    <t>https://podminky.urs.cz/item/CS_URS_2022_02/310239211</t>
  </si>
  <si>
    <t>Ozn. NS 42</t>
  </si>
  <si>
    <t>1,295*2,065*0,345</t>
  </si>
  <si>
    <t>12</t>
  </si>
  <si>
    <t>317168052</t>
  </si>
  <si>
    <t>Překlady keramické vysoké osazené do maltového lože, šířky překladu 70 mm výšky 238 mm, délky 1250 mm</t>
  </si>
  <si>
    <t>kus</t>
  </si>
  <si>
    <t>-738428201</t>
  </si>
  <si>
    <t>https://podminky.urs.cz/item/CS_URS_2022_02/317168052</t>
  </si>
  <si>
    <t>Ozn. NS 47</t>
  </si>
  <si>
    <t>Komunikace</t>
  </si>
  <si>
    <t>13</t>
  </si>
  <si>
    <t>596211110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</si>
  <si>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</si>
  <si>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677447523</t>
  </si>
  <si>
    <t>https://podminky.urs.cz/item/CS_URS_2022_02/596211110</t>
  </si>
  <si>
    <t>12,2</t>
  </si>
  <si>
    <t>14</t>
  </si>
  <si>
    <t>M</t>
  </si>
  <si>
    <t>59245018</t>
  </si>
  <si>
    <t>dlažba tvar obdélník betonová 200x100x60mm přírodní</t>
  </si>
  <si>
    <t>1351445463</t>
  </si>
  <si>
    <t>Část dláždic stávajících - 80%</t>
  </si>
  <si>
    <t>(12,2-1,29*3,55)*0,2</t>
  </si>
  <si>
    <t>Nové dláždice</t>
  </si>
  <si>
    <t>1,29*3,55</t>
  </si>
  <si>
    <t>6,104*1,03 "Přepočtené koeficientem množství</t>
  </si>
  <si>
    <t>Úpravy povrchů, podlahy a osazování výplní</t>
  </si>
  <si>
    <t>61</t>
  </si>
  <si>
    <t>Úprava povrchů vnitřní</t>
  </si>
  <si>
    <t>612131321</t>
  </si>
  <si>
    <t>Podkladní a spojovací vrstva vnitřních omítaných ploch penetrace disperzní nanášená strojně stěn</t>
  </si>
  <si>
    <t>1117637155</t>
  </si>
  <si>
    <t>https://podminky.urs.cz/item/CS_URS_2022_02/612131321</t>
  </si>
  <si>
    <t>Viz výkresy bouraných konstrukcí, půdorysy, řezy, pohledy a TZ</t>
  </si>
  <si>
    <t>Ozn. NS.51</t>
  </si>
  <si>
    <t>(3,88+4,16+3,88+2,785)*2*2,65-1,0*1,97-1,975*1,325-1,0*2,05-1,195*0,9+(1,0+1,97*2)*0,21+(1,975+1,325*2)*0,25+(1,195+0,9*2)*0,25</t>
  </si>
  <si>
    <t>16</t>
  </si>
  <si>
    <t>612311131</t>
  </si>
  <si>
    <t>Potažení vnitřních ploch vápenným štukem tloušťky do 3 mm svislých konstrukcí stěn</t>
  </si>
  <si>
    <t>-1830683625</t>
  </si>
  <si>
    <t>https://podminky.urs.cz/item/CS_URS_2022_02/612311131</t>
  </si>
  <si>
    <t>17</t>
  </si>
  <si>
    <t>612325422</t>
  </si>
  <si>
    <t>Oprava vápenocementové omítky vnitřních ploch štukové dvouvrstvé, tloušťky do 20 mm a tloušťky štuku do 3 mm stěn, v rozsahu opravované plochy přes 10 do 30%</t>
  </si>
  <si>
    <t>219429350</t>
  </si>
  <si>
    <t>https://podminky.urs.cz/item/CS_URS_2022_02/612325422</t>
  </si>
  <si>
    <t>18</t>
  </si>
  <si>
    <t>612135101</t>
  </si>
  <si>
    <t>Hrubá výplň rýh maltou jakékoli šířky rýhy ve stěnách</t>
  </si>
  <si>
    <t>-1860959223</t>
  </si>
  <si>
    <t>https://podminky.urs.cz/item/CS_URS_2022_02/612135101</t>
  </si>
  <si>
    <t>Ozn. B.05</t>
  </si>
  <si>
    <t>2,65*0,1</t>
  </si>
  <si>
    <t>19</t>
  </si>
  <si>
    <t>612131101</t>
  </si>
  <si>
    <t>Podkladní a spojovací vrstva vnitřních omítaných ploch cementový postřik nanášený ručně celoplošně stěn</t>
  </si>
  <si>
    <t>-1191698930</t>
  </si>
  <si>
    <t>https://podminky.urs.cz/item/CS_URS_2022_02/612131101</t>
  </si>
  <si>
    <t>Ozn. NS.42</t>
  </si>
  <si>
    <t>1,29*2,065</t>
  </si>
  <si>
    <t>20</t>
  </si>
  <si>
    <t>612142001</t>
  </si>
  <si>
    <t>Potažení vnitřních ploch pletivem v ploše nebo pruzích, na plném podkladu sklovláknitým vtlačením do tmelu stěn</t>
  </si>
  <si>
    <t>1699589239</t>
  </si>
  <si>
    <t>https://podminky.urs.cz/item/CS_URS_2022_02/612142001</t>
  </si>
  <si>
    <t>612321121</t>
  </si>
  <si>
    <t>Omítka vápenocementová vnitřních ploch nanášená ručně jednovrstvá, tloušťky do 10 mm hladká svislých konstrukcí stěn</t>
  </si>
  <si>
    <t>-173098411</t>
  </si>
  <si>
    <t>https://podminky.urs.cz/item/CS_URS_2022_02/612321121</t>
  </si>
  <si>
    <t>22</t>
  </si>
  <si>
    <t>622143003</t>
  </si>
  <si>
    <t>Montáž omítkových profilů plastových, pozinkovaných nebo dřevěných upevněných vtlačením do podkladní vrstvy nebo přibitím rohových s tkaninou</t>
  </si>
  <si>
    <t>m</t>
  </si>
  <si>
    <t>-1879588869</t>
  </si>
  <si>
    <t>https://podminky.urs.cz/item/CS_URS_2022_02/622143003</t>
  </si>
  <si>
    <t>Okenní otvory</t>
  </si>
  <si>
    <t>(1,975+1,325*2)+(1,195+0,9*2)</t>
  </si>
  <si>
    <t>23</t>
  </si>
  <si>
    <t>55343022</t>
  </si>
  <si>
    <t>profil rohový Pz s úzkou kulatou hlavou pro vnitřní omítky tl 12mm</t>
  </si>
  <si>
    <t>1370148958</t>
  </si>
  <si>
    <t>24</t>
  </si>
  <si>
    <t>622143004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</si>
  <si>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</si>
  <si>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-1721043833</t>
  </si>
  <si>
    <t>https://podminky.urs.cz/item/CS_URS_2022_02/622143004</t>
  </si>
  <si>
    <t>25</t>
  </si>
  <si>
    <t>28342201</t>
  </si>
  <si>
    <t>profil začišťovací PVC 9mm</t>
  </si>
  <si>
    <t>-1262364910</t>
  </si>
  <si>
    <t>7,62*1,05 "Přepočtené koeficientem množství</t>
  </si>
  <si>
    <t>62</t>
  </si>
  <si>
    <t>Úprava povrchů vnějších</t>
  </si>
  <si>
    <t>26</t>
  </si>
  <si>
    <t>622131321</t>
  </si>
  <si>
    <t>Podkladní a spojovací vrstva vnějších omítaných ploch penetrace nanášená strojně stěn</t>
  </si>
  <si>
    <t>700627580</t>
  </si>
  <si>
    <t>https://podminky.urs.cz/item/CS_URS_2022_02/622131321</t>
  </si>
  <si>
    <t>Ozn. NS.52, NS.52b</t>
  </si>
  <si>
    <t>8,115*2*2,765-1,0*2,15</t>
  </si>
  <si>
    <t>4,6*2*2,765+4,6*2*1,315/2-1,195*0,9-1,975*1,325-0,88*0,918-0,6*0,45+(1,195+0,9*2)*0,2+(1,975+1,325*2)*0,2</t>
  </si>
  <si>
    <t>27</t>
  </si>
  <si>
    <t>622135002</t>
  </si>
  <si>
    <t>Vyrovnání nerovností podkladu vnějších omítaných ploch maltou, tloušťky do 10 mm cementovou stěn</t>
  </si>
  <si>
    <t>706258594</t>
  </si>
  <si>
    <t>https://podminky.urs.cz/item/CS_URS_2022_02/622135002</t>
  </si>
  <si>
    <t>28</t>
  </si>
  <si>
    <t>622131101</t>
  </si>
  <si>
    <t>Podkladní a spojovací vrstva vnějších omítaných ploch cementový postřik nanášený ručně celoplošně stěn</t>
  </si>
  <si>
    <t>1461232396</t>
  </si>
  <si>
    <t>https://podminky.urs.cz/item/CS_URS_2022_02/622131101</t>
  </si>
  <si>
    <t>29</t>
  </si>
  <si>
    <t>622323111</t>
  </si>
  <si>
    <t>Omítka vápenocementová vnějších ploch hladkých hladká, nanášená na neomítnutý bezesparý podklad, tloušťky do 5 mm ručně stěn</t>
  </si>
  <si>
    <t>1359257034</t>
  </si>
  <si>
    <t>https://podminky.urs.cz/item/CS_URS_2022_02/622323111</t>
  </si>
  <si>
    <t>30</t>
  </si>
  <si>
    <t>622325312</t>
  </si>
  <si>
    <t>Oprava vápenocementové omítky vnějších ploch stupně členitosti 2 štukové, v rozsahu opravované plochy přes 20 do 30%</t>
  </si>
  <si>
    <t>480337691</t>
  </si>
  <si>
    <t>https://podminky.urs.cz/item/CS_URS_2022_02/622325312</t>
  </si>
  <si>
    <t>31</t>
  </si>
  <si>
    <t>622142001</t>
  </si>
  <si>
    <t>Potažení vnějších ploch pletivem v ploše nebo pruzích, na plném podkladu sklovláknitým vtlačením do tmelu stěn</t>
  </si>
  <si>
    <t>-471253197</t>
  </si>
  <si>
    <t>https://podminky.urs.cz/item/CS_URS_2022_02/622142001</t>
  </si>
  <si>
    <t>32</t>
  </si>
  <si>
    <t>782991116</t>
  </si>
  <si>
    <t>Obklady z kamene - ostatní práce spárování epoxidem</t>
  </si>
  <si>
    <t>454983301</t>
  </si>
  <si>
    <t>https://podminky.urs.cz/item/CS_URS_2022_02/782991116</t>
  </si>
  <si>
    <t>Ozn. NS.52c</t>
  </si>
  <si>
    <t>(8,115+4,6)*2*0,4</t>
  </si>
  <si>
    <t>33</t>
  </si>
  <si>
    <t>R622531021</t>
  </si>
  <si>
    <t>Omítka tenkovrstvá silikonová vnějších ploch probarvená, včetně penetrace podkladu zrnitá, tloušťky 2,0 mm stěn</t>
  </si>
  <si>
    <t>-540245724</t>
  </si>
  <si>
    <t>34</t>
  </si>
  <si>
    <t>985131111</t>
  </si>
  <si>
    <t>Očištění ploch stěn, rubu kleneb a podlah tlakovou vodou</t>
  </si>
  <si>
    <t>-1701475483</t>
  </si>
  <si>
    <t>https://podminky.urs.cz/item/CS_URS_2022_02/985131111</t>
  </si>
  <si>
    <t>(8,115+4,6)*2*0,4-1,0*0,4</t>
  </si>
  <si>
    <t>63</t>
  </si>
  <si>
    <t>Podlahy a podlahové konstrukce</t>
  </si>
  <si>
    <t>35</t>
  </si>
  <si>
    <t>631311116</t>
  </si>
  <si>
    <t>Mazanina z betonu prostého bez zvýšených nároků na prostředí tl. přes 50 do 80 mm tř. C 25/30</t>
  </si>
  <si>
    <t>1623894085</t>
  </si>
  <si>
    <t>https://podminky.urs.cz/item/CS_URS_2022_02/631311116</t>
  </si>
  <si>
    <t>(3,88*4,16+3,88*2,785+1,0*0,21+1,0*0,345)*0,08</t>
  </si>
  <si>
    <t>36</t>
  </si>
  <si>
    <t>631319011</t>
  </si>
  <si>
    <t>Příplatek k cenám mazanin za úpravu povrchu mazaniny přehlazením, mazanina tl. přes 50 do 80 mm</t>
  </si>
  <si>
    <t>999065198</t>
  </si>
  <si>
    <t>https://podminky.urs.cz/item/CS_URS_2022_02/631319011</t>
  </si>
  <si>
    <t>2,2</t>
  </si>
  <si>
    <t>37</t>
  </si>
  <si>
    <t>631319171</t>
  </si>
  <si>
    <t>Příplatek k cenám mazanin za stržení povrchu spodní vrstvy mazaniny latí před vložením výztuže nebo pletiva pro tl. obou vrstev mazaniny přes 50 do 80 mm</t>
  </si>
  <si>
    <t>2141783013</t>
  </si>
  <si>
    <t>https://podminky.urs.cz/item/CS_URS_2022_02/631319171</t>
  </si>
  <si>
    <t>38</t>
  </si>
  <si>
    <t>631361821</t>
  </si>
  <si>
    <t>Výztuž mazanin 10 505 (R) nebo BSt 500</t>
  </si>
  <si>
    <t>-854915358</t>
  </si>
  <si>
    <t>https://podminky.urs.cz/item/CS_URS_2022_02/631361821</t>
  </si>
  <si>
    <t>síť 6/150x150</t>
  </si>
  <si>
    <t>(3,88*4,16+3,88*2,785+1,0*0,21+1,0*0,345)*0,00303*1,3</t>
  </si>
  <si>
    <t>Ostatní konstrukce a práce, bourání</t>
  </si>
  <si>
    <t>94</t>
  </si>
  <si>
    <t>Lešení a stavební výtahy</t>
  </si>
  <si>
    <t>39</t>
  </si>
  <si>
    <t>941211111</t>
  </si>
  <si>
    <t>Montáž lešení řadového rámového lehkého pracovního s podlahami s provozním zatížením tř. 3 do 200 kg/m2 šířky tř. SW06 od 0,6 do 0,9 m, výšky do 10 m</t>
  </si>
  <si>
    <t>1716429624</t>
  </si>
  <si>
    <t>https://podminky.urs.cz/item/CS_URS_2022_02/941211111</t>
  </si>
  <si>
    <t>(8,115+4,6)*2*1,5+4,6*4,6*2*1,315/2</t>
  </si>
  <si>
    <t>40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</si>
  <si>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</si>
  <si>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</si>
  <si>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961509775</t>
  </si>
  <si>
    <t>https://podminky.urs.cz/item/CS_URS_2022_02/941211211</t>
  </si>
  <si>
    <t>předpoklad - průměr. doba použití 10 dnů:</t>
  </si>
  <si>
    <t>"pol. 941211111:" 65,97*10</t>
  </si>
  <si>
    <t>41</t>
  </si>
  <si>
    <t>941211811</t>
  </si>
  <si>
    <t>Demontáž lešení řadového rámového lehkého pracovního s provozním zatížením tř. 3 do 200 kg/m2 šířky tř. SW06 od 0,6 do 0,9 m, výšky do 10 m</t>
  </si>
  <si>
    <t>-1676272788</t>
  </si>
  <si>
    <t>https://podminky.urs.cz/item/CS_URS_2022_02/941211811</t>
  </si>
  <si>
    <t>42</t>
  </si>
  <si>
    <t>944611111</t>
  </si>
  <si>
    <t>Montáž ochranné plachty zavěšené na konstrukci lešení z textilie z umělých vláken</t>
  </si>
  <si>
    <t>-1465215798</t>
  </si>
  <si>
    <t>https://podminky.urs.cz/item/CS_URS_2022_02/944611111</t>
  </si>
  <si>
    <t>(8,115+4,6)*2*3,2+4,6*4,6*2*1,315/2</t>
  </si>
  <si>
    <t>43</t>
  </si>
  <si>
    <t>944611211</t>
  </si>
  <si>
    <t>Montáž ochranné plachty Příplatek za první a každý další den použití plachty k ceně -1111</t>
  </si>
  <si>
    <t>-924686108</t>
  </si>
  <si>
    <t>https://podminky.urs.cz/item/CS_URS_2022_02/944611211</t>
  </si>
  <si>
    <t>"pol.944611111:" 109,201*10</t>
  </si>
  <si>
    <t>44</t>
  </si>
  <si>
    <t>944611811</t>
  </si>
  <si>
    <t>Demontáž ochranné plachty zavěšené na konstrukci lešení z textilie z umělých vláken</t>
  </si>
  <si>
    <t>-555129761</t>
  </si>
  <si>
    <t>https://podminky.urs.cz/item/CS_URS_2022_02/944611811</t>
  </si>
  <si>
    <t>45</t>
  </si>
  <si>
    <t>949101111</t>
  </si>
  <si>
    <t>Lešení pomocné pracovní pro objekty pozemních staveb pro zatížení do 150 kg/m2, o výšce lešeňové podlahy do 1,9 m</t>
  </si>
  <si>
    <t>1427007434</t>
  </si>
  <si>
    <t>https://podminky.urs.cz/item/CS_URS_2022_02/949101111</t>
  </si>
  <si>
    <t>Viz výkresy bouraných a nových konstrukcí, půdorysy, řezy, pohledy a TZ</t>
  </si>
  <si>
    <t>(3,88*4,16+3,88*2,785+1,0*0,21+1,0*0,345)*2,5</t>
  </si>
  <si>
    <t>95</t>
  </si>
  <si>
    <t>Různé dokončovací konstrukce a práce pozemních staveb</t>
  </si>
  <si>
    <t>46</t>
  </si>
  <si>
    <t>952901111</t>
  </si>
  <si>
    <t>Vyčištění budov nebo objektů před předáním do užívání budov bytové nebo občanské výstavby, světlé výšky podlaží do 4 m</t>
  </si>
  <si>
    <t>-1760015313</t>
  </si>
  <si>
    <t>https://podminky.urs.cz/item/CS_URS_2022_02/952901111</t>
  </si>
  <si>
    <t>(3,88*4,16+3,88*2,785+1,0*0,21+1,0*0,345)</t>
  </si>
  <si>
    <t>96</t>
  </si>
  <si>
    <t>Bourání konstrukcí</t>
  </si>
  <si>
    <t>47</t>
  </si>
  <si>
    <t>712400831</t>
  </si>
  <si>
    <t>Odstranění ze střech šikmých přes 10° do 30° krytiny povlakové jednovrstvé</t>
  </si>
  <si>
    <t>CS ÚRS 2021 01</t>
  </si>
  <si>
    <t>-544018358</t>
  </si>
  <si>
    <t>https://podminky.urs.cz/item/CS_URS_2021_01/712400831</t>
  </si>
  <si>
    <t>Azbestocementová krytina - zvýšená opatrnost</t>
  </si>
  <si>
    <t>Střecha</t>
  </si>
  <si>
    <t>Ozn. B.17</t>
  </si>
  <si>
    <t>9,1*3,1*2</t>
  </si>
  <si>
    <t>48</t>
  </si>
  <si>
    <t>721210813</t>
  </si>
  <si>
    <t>Demontáž kanalizačního příslušenství vpustí podlahových z kyselinovzdorné kameniny DN 100</t>
  </si>
  <si>
    <t>-1233996696</t>
  </si>
  <si>
    <t>https://podminky.urs.cz/item/CS_URS_2022_02/721210813</t>
  </si>
  <si>
    <t>Ozn. B.06</t>
  </si>
  <si>
    <t>49</t>
  </si>
  <si>
    <t>725210821</t>
  </si>
  <si>
    <t>Demontáž umyvadel bez výtokových armatur umyvadel</t>
  </si>
  <si>
    <t>soubor</t>
  </si>
  <si>
    <t>1425514231</t>
  </si>
  <si>
    <t>https://podminky.urs.cz/item/CS_URS_2022_02/725210821</t>
  </si>
  <si>
    <t>50</t>
  </si>
  <si>
    <t>725820801</t>
  </si>
  <si>
    <t>Demontáž baterií nástěnných do G 3/4</t>
  </si>
  <si>
    <t>1903608702</t>
  </si>
  <si>
    <t>https://podminky.urs.cz/item/CS_URS_2022_02/725820801</t>
  </si>
  <si>
    <t>51</t>
  </si>
  <si>
    <t>725850800</t>
  </si>
  <si>
    <t>Demontáž odpadních ventilů všech připojovacích dimenzí</t>
  </si>
  <si>
    <t>-750885885</t>
  </si>
  <si>
    <t>https://podminky.urs.cz/item/CS_URS_2022_02/725850800</t>
  </si>
  <si>
    <t>52</t>
  </si>
  <si>
    <t>725860811</t>
  </si>
  <si>
    <t>Demontáž zápachových uzávěrek pro zařizovací předměty jednoduchých</t>
  </si>
  <si>
    <t>-1024272912</t>
  </si>
  <si>
    <t>https://podminky.urs.cz/item/CS_URS_2022_02/725860811</t>
  </si>
  <si>
    <t>53</t>
  </si>
  <si>
    <t>732212815</t>
  </si>
  <si>
    <t>Demontáž ohříváků zásobníkových stojatých o obsahu do 1 600 l</t>
  </si>
  <si>
    <t>-1587475371</t>
  </si>
  <si>
    <t>https://podminky.urs.cz/item/CS_URS_2022_02/732212815</t>
  </si>
  <si>
    <t>Ozn. B.14</t>
  </si>
  <si>
    <t>54</t>
  </si>
  <si>
    <t>735111810</t>
  </si>
  <si>
    <t>Demontáž otopných těles litinových článkových</t>
  </si>
  <si>
    <t>-2089536934</t>
  </si>
  <si>
    <t>https://podminky.urs.cz/item/CS_URS_2022_02/735111810</t>
  </si>
  <si>
    <t>Ozn. B.07</t>
  </si>
  <si>
    <t>0,6*0,6+1,3*0,6</t>
  </si>
  <si>
    <t>55</t>
  </si>
  <si>
    <t>741211843</t>
  </si>
  <si>
    <t>Demontáž rozvodnic kovových, uložených na povrchu, krytí přes IPx 4, plochy přes 0,2 do 0,8 m2</t>
  </si>
  <si>
    <t>-632931792</t>
  </si>
  <si>
    <t>https://podminky.urs.cz/item/CS_URS_2022_02/741211843</t>
  </si>
  <si>
    <t>Ozn. B.12</t>
  </si>
  <si>
    <t>56</t>
  </si>
  <si>
    <t>762341811</t>
  </si>
  <si>
    <t>Demontáž bednění a laťování bednění střech rovných, obloukových, sklonu do 60° se všemi nadstřešními konstrukcemi z prken hrubých, hoblovaných tl. do 32 mm</t>
  </si>
  <si>
    <t>1695976048</t>
  </si>
  <si>
    <t>https://podminky.urs.cz/item/CS_URS_2022_02/762341811</t>
  </si>
  <si>
    <t>57</t>
  </si>
  <si>
    <t>762343811</t>
  </si>
  <si>
    <t>Demontáž bednění a laťování bednění okapů a štítových říms, včetně kostry, krajnice a závětrného prkna, pevných žaluzií a bednění z dílců, z prken hrubých, hoblovaných tl. do 32 mm</t>
  </si>
  <si>
    <t>-1149697668</t>
  </si>
  <si>
    <t>https://podminky.urs.cz/item/CS_URS_2022_02/762343811</t>
  </si>
  <si>
    <t>3,1*2*0,265*2</t>
  </si>
  <si>
    <t>58</t>
  </si>
  <si>
    <t>764002801</t>
  </si>
  <si>
    <t>Demontáž klempířských konstrukcí závětrné lišty do suti</t>
  </si>
  <si>
    <t>1544604771</t>
  </si>
  <si>
    <t>https://podminky.urs.cz/item/CS_URS_2022_02/764002801</t>
  </si>
  <si>
    <t>3,1*2</t>
  </si>
  <si>
    <t>59</t>
  </si>
  <si>
    <t>764002812</t>
  </si>
  <si>
    <t>Demontáž klempířských konstrukcí okapového plechu do suti, v krytině skládané</t>
  </si>
  <si>
    <t>659159024</t>
  </si>
  <si>
    <t>https://podminky.urs.cz/item/CS_URS_2022_02/764002812</t>
  </si>
  <si>
    <t>9,1*2</t>
  </si>
  <si>
    <t>60</t>
  </si>
  <si>
    <t>764002851</t>
  </si>
  <si>
    <t>Demontáž klempířských konstrukcí oplechování parapetů do suti</t>
  </si>
  <si>
    <t>845948643</t>
  </si>
  <si>
    <t>https://podminky.urs.cz/item/CS_URS_2022_02/764002851</t>
  </si>
  <si>
    <t>Ozn. B.01</t>
  </si>
  <si>
    <t>1,975+1,195</t>
  </si>
  <si>
    <t>764002871</t>
  </si>
  <si>
    <t>Demontáž klempířských konstrukcí lemování zdí do suti</t>
  </si>
  <si>
    <t>895597921</t>
  </si>
  <si>
    <t>https://podminky.urs.cz/item/CS_URS_2022_02/764002871</t>
  </si>
  <si>
    <t>Střecha - komín</t>
  </si>
  <si>
    <t>(0,45+0,47)*2</t>
  </si>
  <si>
    <t>764004801</t>
  </si>
  <si>
    <t>Demontáž klempířských konstrukcí žlabu podokapního do suti</t>
  </si>
  <si>
    <t>-849639011</t>
  </si>
  <si>
    <t>https://podminky.urs.cz/item/CS_URS_2022_02/764004801</t>
  </si>
  <si>
    <t>Ozn. B.16</t>
  </si>
  <si>
    <t>764004861</t>
  </si>
  <si>
    <t>Demontáž klempířských konstrukcí svodu do suti</t>
  </si>
  <si>
    <t>915429628</t>
  </si>
  <si>
    <t>https://podminky.urs.cz/item/CS_URS_2022_02/764004861</t>
  </si>
  <si>
    <t>3,8*2</t>
  </si>
  <si>
    <t>64</t>
  </si>
  <si>
    <t>765131803</t>
  </si>
  <si>
    <t>Demontáž azbestocementové krytiny skládané sklonu do 30° do suti</t>
  </si>
  <si>
    <t>-960979035</t>
  </si>
  <si>
    <t>https://podminky.urs.cz/item/CS_URS_2022_02/765131803</t>
  </si>
  <si>
    <t>65</t>
  </si>
  <si>
    <t>765131823</t>
  </si>
  <si>
    <t>Demontáž azbestocementové krytiny skládané sklonu do 30° hřebene nebo nároží z hřebenáčů do suti</t>
  </si>
  <si>
    <t>-1451746936</t>
  </si>
  <si>
    <t>https://podminky.urs.cz/item/CS_URS_2022_02/765131823</t>
  </si>
  <si>
    <t>9,1</t>
  </si>
  <si>
    <t>66</t>
  </si>
  <si>
    <t>766441821</t>
  </si>
  <si>
    <t>Demontáž parapetních desek dřevěných nebo plastových šířky do 300 mm, délky přes 1000 do 2000 mm</t>
  </si>
  <si>
    <t>986556042</t>
  </si>
  <si>
    <t>https://podminky.urs.cz/item/CS_URS_2022_02/766441821</t>
  </si>
  <si>
    <t>67</t>
  </si>
  <si>
    <t>766691914</t>
  </si>
  <si>
    <t>Ostatní práce vyvěšení nebo zavěšení křídel dřevěných dveřních, plochy do 2 m2</t>
  </si>
  <si>
    <t>1688828803</t>
  </si>
  <si>
    <t>https://podminky.urs.cz/item/CS_URS_2022_02/766691914</t>
  </si>
  <si>
    <t>Ozn. B.03</t>
  </si>
  <si>
    <t>68</t>
  </si>
  <si>
    <t>766825821</t>
  </si>
  <si>
    <t>Demontáž nábytku vestavěného skříní dvoukřídlových</t>
  </si>
  <si>
    <t>-1978810868</t>
  </si>
  <si>
    <t>https://podminky.urs.cz/item/CS_URS_2022_02/766825821</t>
  </si>
  <si>
    <t>Ozn. B.11</t>
  </si>
  <si>
    <t>69</t>
  </si>
  <si>
    <t>767641800</t>
  </si>
  <si>
    <t>Demontáž dveřních zárubní odřezáním od upevnění, plochy dveří do 2,5 m2</t>
  </si>
  <si>
    <t>73066753</t>
  </si>
  <si>
    <t>https://podminky.urs.cz/item/CS_URS_2022_02/767641800</t>
  </si>
  <si>
    <t>0,9*1,97*2+0,6*1,97</t>
  </si>
  <si>
    <t>70</t>
  </si>
  <si>
    <t>767996701</t>
  </si>
  <si>
    <t>Demontáž ostatních zámečnických konstrukcí o hmotnosti jednotlivých dílů řezáním do 50 kg</t>
  </si>
  <si>
    <t>kg</t>
  </si>
  <si>
    <t>-184733809</t>
  </si>
  <si>
    <t>https://podminky.urs.cz/item/CS_URS_2022_02/767996701</t>
  </si>
  <si>
    <t>Uchycení okapů</t>
  </si>
  <si>
    <t>15,0</t>
  </si>
  <si>
    <t>71</t>
  </si>
  <si>
    <t>767996802</t>
  </si>
  <si>
    <t>Demontáž ostatních zámečnických konstrukcí o hmotnosti jednotlivých dílů rozebráním přes 50 do 100 kg</t>
  </si>
  <si>
    <t>1053951254</t>
  </si>
  <si>
    <t>https://podminky.urs.cz/item/CS_URS_2022_02/767996802</t>
  </si>
  <si>
    <t>Ozn. B.13</t>
  </si>
  <si>
    <t>100,0</t>
  </si>
  <si>
    <t>72</t>
  </si>
  <si>
    <t>776201812</t>
  </si>
  <si>
    <t>Demontáž povlakových podlahovin lepených ručně s podložkou</t>
  </si>
  <si>
    <t>2124329064</t>
  </si>
  <si>
    <t>https://podminky.urs.cz/item/CS_URS_2022_02/776201812</t>
  </si>
  <si>
    <t>Ozn. B.15</t>
  </si>
  <si>
    <t>"m.č.101:" 3,88*4,16-0,44*0,62</t>
  </si>
  <si>
    <t>73</t>
  </si>
  <si>
    <t>776410811</t>
  </si>
  <si>
    <t>Demontáž soklíků nebo lišt pryžových nebo plastových</t>
  </si>
  <si>
    <t>277429983</t>
  </si>
  <si>
    <t>https://podminky.urs.cz/item/CS_URS_2022_02/776410811</t>
  </si>
  <si>
    <t>"m.č.101:" (3,88+4,16+0,44)*2-0,9-0,6</t>
  </si>
  <si>
    <t>74</t>
  </si>
  <si>
    <t>961044111</t>
  </si>
  <si>
    <t>Bourání základů z betonu prostého</t>
  </si>
  <si>
    <t>2079443853</t>
  </si>
  <si>
    <t>https://podminky.urs.cz/item/CS_URS_2022_02/961044111</t>
  </si>
  <si>
    <t>Zádveří</t>
  </si>
  <si>
    <t>Ozn. B.10</t>
  </si>
  <si>
    <t>1,19*3,35*0,2</t>
  </si>
  <si>
    <t>75</t>
  </si>
  <si>
    <t>962031132</t>
  </si>
  <si>
    <t>Bourání příček z cihel, tvárnic nebo příčkovek z cihel pálených, plných nebo dutých na maltu vápennou nebo vápenocementovou, tl. do 100 mm</t>
  </si>
  <si>
    <t>-1295587252</t>
  </si>
  <si>
    <t>https://podminky.urs.cz/item/CS_URS_2022_02/962031132</t>
  </si>
  <si>
    <t>2,785*2,72</t>
  </si>
  <si>
    <t>76</t>
  </si>
  <si>
    <t>962031133</t>
  </si>
  <si>
    <t>Bourání příček z cihel, tvárnic nebo příčkovek z cihel pálených, plných nebo dutých na maltu vápennou nebo vápenocementovou, tl. do 150 mm</t>
  </si>
  <si>
    <t>1852035571</t>
  </si>
  <si>
    <t>https://podminky.urs.cz/item/CS_URS_2022_02/962031133</t>
  </si>
  <si>
    <t>Ozn. B.08</t>
  </si>
  <si>
    <t>1,295*2,065-0,9*1,97</t>
  </si>
  <si>
    <t>77</t>
  </si>
  <si>
    <t>962032230</t>
  </si>
  <si>
    <t>Bourání zdiva nadzákladového z cihel nebo tvárnic z cihel pálených nebo vápenopískových, na maltu vápennou nebo vápenocementovou, objemu do 1 m3</t>
  </si>
  <si>
    <t>-833236549</t>
  </si>
  <si>
    <t>https://podminky.urs.cz/item/CS_URS_2022_02/962032230</t>
  </si>
  <si>
    <t>Ozn. B.04</t>
  </si>
  <si>
    <t>0,3*0,21*2,12</t>
  </si>
  <si>
    <t>78</t>
  </si>
  <si>
    <t>962032641</t>
  </si>
  <si>
    <t>Bourání zdiva nadzákladového z cihel nebo tvárnic komínového z cihel pálených, šamotových nebo vápenopískových nad střechou na maltu cementovou</t>
  </si>
  <si>
    <t>-1533482446</t>
  </si>
  <si>
    <t>https://podminky.urs.cz/item/CS_URS_2022_02/962032641</t>
  </si>
  <si>
    <t>Komín</t>
  </si>
  <si>
    <t>Ozn. B.02</t>
  </si>
  <si>
    <t>0,44*0,62*5,7</t>
  </si>
  <si>
    <t>79</t>
  </si>
  <si>
    <t>965042231</t>
  </si>
  <si>
    <t>Bourání mazanin betonových nebo z litého asfaltu tl. přes 100 mm, plochy do 4 m2</t>
  </si>
  <si>
    <t>1507400878</t>
  </si>
  <si>
    <t>https://podminky.urs.cz/item/CS_URS_2022_02/965042231</t>
  </si>
  <si>
    <t>Podlahový beton</t>
  </si>
  <si>
    <t>"m.č.102:" (1,26*2,785)*0,15+0,7*0,21*0,15</t>
  </si>
  <si>
    <t>80</t>
  </si>
  <si>
    <t>965042241</t>
  </si>
  <si>
    <t>Bourání mazanin betonových nebo z litého asfaltu tl. přes 100 mm, plochy přes 4 m2</t>
  </si>
  <si>
    <t>1487426525</t>
  </si>
  <si>
    <t>https://podminky.urs.cz/item/CS_URS_2022_02/965042241</t>
  </si>
  <si>
    <t>"m.č.101:" (3,88*4,16-0,44*0,62)*0,15+1,0*0,345*0,15</t>
  </si>
  <si>
    <t>"m.č.103:" (2,545*2,785)*0,15</t>
  </si>
  <si>
    <t>Podkladní beton</t>
  </si>
  <si>
    <t>3,88*2,785*0,15</t>
  </si>
  <si>
    <t>3,88*4,16*0,15</t>
  </si>
  <si>
    <t>81</t>
  </si>
  <si>
    <t>965043331</t>
  </si>
  <si>
    <t>Bourání mazanin betonových s potěrem nebo teracem tl. do 100 mm, plochy do 4 m2</t>
  </si>
  <si>
    <t>-1014696249</t>
  </si>
  <si>
    <t>https://podminky.urs.cz/item/CS_URS_2022_02/965043331</t>
  </si>
  <si>
    <t>1,19*3,35*0,1</t>
  </si>
  <si>
    <t>82</t>
  </si>
  <si>
    <t>965049112</t>
  </si>
  <si>
    <t>Bourání mazanin Příplatek k cenám za bourání mazanin betonových se svařovanou sítí, tl. přes 100 mm</t>
  </si>
  <si>
    <t>-1527169498</t>
  </si>
  <si>
    <t>https://podminky.urs.cz/item/CS_URS_2022_02/965049112</t>
  </si>
  <si>
    <t>0,548+7,537</t>
  </si>
  <si>
    <t>83</t>
  </si>
  <si>
    <t>965081213</t>
  </si>
  <si>
    <t>Bourání podlah z dlaždic bez podkladního lože nebo mazaniny, s jakoukoliv výplní spár keramických nebo xylolitových tl. do 10 mm, plochy přes 1 m2</t>
  </si>
  <si>
    <t>-2112629488</t>
  </si>
  <si>
    <t>https://podminky.urs.cz/item/CS_URS_2022_02/965081213</t>
  </si>
  <si>
    <t>"m.č.102:" 1,26*2,785+0,6*0,21</t>
  </si>
  <si>
    <t>84</t>
  </si>
  <si>
    <t>968062244</t>
  </si>
  <si>
    <t>Vybourání dřevěných rámů oken s křídly, dveřních zárubní, vrat, stěn, ostění nebo obkladů rámů oken s křídly jednoduchých, plochy do 1 m2</t>
  </si>
  <si>
    <t>1324194172</t>
  </si>
  <si>
    <t>https://podminky.urs.cz/item/CS_URS_2022_02/968062244</t>
  </si>
  <si>
    <t>0,6*0,45</t>
  </si>
  <si>
    <t>85</t>
  </si>
  <si>
    <t>968062356</t>
  </si>
  <si>
    <t>Vybourání dřevěných rámů oken s křídly, dveřních zárubní, vrat, stěn, ostění nebo obkladů rámů oken s křídly dvojitých, plochy do 4 m2</t>
  </si>
  <si>
    <t>524633075</t>
  </si>
  <si>
    <t>https://podminky.urs.cz/item/CS_URS_2022_02/968062356</t>
  </si>
  <si>
    <t>1,975*1,325</t>
  </si>
  <si>
    <t>86</t>
  </si>
  <si>
    <t>968062375</t>
  </si>
  <si>
    <t>Vybourání dřevěných rámů oken s křídly, dveřních zárubní, vrat, stěn, ostění nebo obkladů rámů oken s křídly zdvojených, plochy do 2 m2</t>
  </si>
  <si>
    <t>-500393294</t>
  </si>
  <si>
    <t>https://podminky.urs.cz/item/CS_URS_2022_02/968062375</t>
  </si>
  <si>
    <t>1,195*0,9</t>
  </si>
  <si>
    <t>87</t>
  </si>
  <si>
    <t>968062558</t>
  </si>
  <si>
    <t>Vybourání dřevěných rámů oken s křídly, dveřních zárubní, vrat, stěn, ostění nebo obkladů vrat, plochy do 5 m2</t>
  </si>
  <si>
    <t>162060837</t>
  </si>
  <si>
    <t>https://podminky.urs.cz/item/CS_URS_2022_02/968062558</t>
  </si>
  <si>
    <t>0,88*1,04</t>
  </si>
  <si>
    <t>88</t>
  </si>
  <si>
    <t>974031666</t>
  </si>
  <si>
    <t>Vysekání rýh ve zdivu cihelném na maltu vápennou nebo vápenocementovou pro vtahování nosníků do zdí, před vybouráním otvoru do hl. 150 mm, při v. nosníku do 250 mm</t>
  </si>
  <si>
    <t>1840135317</t>
  </si>
  <si>
    <t>https://podminky.urs.cz/item/CS_URS_2022_02/974031666</t>
  </si>
  <si>
    <t>1,25*2</t>
  </si>
  <si>
    <t>89</t>
  </si>
  <si>
    <t>975022241</t>
  </si>
  <si>
    <t>Podchycení nadzákladového zdiva dřevěnou výztuhou v. podchycení do 3 m, při tl. zdiva do 450 mm a délce podchycení do 3 m</t>
  </si>
  <si>
    <t>412373709</t>
  </si>
  <si>
    <t>https://podminky.urs.cz/item/CS_URS_2022_02/975022241</t>
  </si>
  <si>
    <t>1,25</t>
  </si>
  <si>
    <t>90</t>
  </si>
  <si>
    <t>977211122</t>
  </si>
  <si>
    <t>Řezání konstrukcí stěnovou pilou z cihel nebo tvárnic hloubka řezu přes 200 do 350 mm</t>
  </si>
  <si>
    <t>1232453792</t>
  </si>
  <si>
    <t>https://podminky.urs.cz/item/CS_URS_2022_02/977211122</t>
  </si>
  <si>
    <t>2,12</t>
  </si>
  <si>
    <t>91</t>
  </si>
  <si>
    <t>977312113</t>
  </si>
  <si>
    <t>Řezání stávajících betonových mazanin s vyztužením hloubky přes 100 do 150 mm</t>
  </si>
  <si>
    <t>-1332378240</t>
  </si>
  <si>
    <t>https://podminky.urs.cz/item/CS_URS_2022_02/977312113</t>
  </si>
  <si>
    <t>3,88*2</t>
  </si>
  <si>
    <t>92</t>
  </si>
  <si>
    <t>978059541</t>
  </si>
  <si>
    <t>Odsekání obkladů stěn včetně otlučení podkladní omítky až na zdivo z obkládaček vnitřních, z jakýchkoliv materiálů, plochy přes 1 m2</t>
  </si>
  <si>
    <t>-749773250</t>
  </si>
  <si>
    <t>https://podminky.urs.cz/item/CS_URS_2022_02/978059541</t>
  </si>
  <si>
    <t>"m.č.102:" (1,26+2,785)*2*3,12-0,6*1,97+(0,7+2,05*2)*0,1</t>
  </si>
  <si>
    <t>93</t>
  </si>
  <si>
    <t>977151123</t>
  </si>
  <si>
    <t>Jádrové vrty diamantovými korunkami do stavebních materiálů (železobetonu, betonu, cihel, obkladů, dlažeb, kamene) průměru přes 130 do 150 mm</t>
  </si>
  <si>
    <t>-162551082</t>
  </si>
  <si>
    <t>https://podminky.urs.cz/item/CS_URS_2022_02/977151123</t>
  </si>
  <si>
    <t>Odsávání</t>
  </si>
  <si>
    <t>0,375*2+0,345*2</t>
  </si>
  <si>
    <t>98</t>
  </si>
  <si>
    <t>Demolice a sanace</t>
  </si>
  <si>
    <t>981011112</t>
  </si>
  <si>
    <t>Demolice budov postupným rozebíráním dřevěných ostatních, oboustranně obitých, případně omítnutých</t>
  </si>
  <si>
    <t>809555778</t>
  </si>
  <si>
    <t>https://podminky.urs.cz/item/CS_URS_2022_02/981011112</t>
  </si>
  <si>
    <t>Ozn. B.09</t>
  </si>
  <si>
    <t>1,29*3,55*(3,086+2,6)/2</t>
  </si>
  <si>
    <t>99</t>
  </si>
  <si>
    <t>Přesuny hmot a suti</t>
  </si>
  <si>
    <t>997</t>
  </si>
  <si>
    <t>Přesun sutě</t>
  </si>
  <si>
    <t>997013111</t>
  </si>
  <si>
    <t>Vnitrostaveništní doprava suti a vybouraných hmot vodorovně do 50 m svisle s použitím mechanizace pro budovy a haly výšky do 6 m</t>
  </si>
  <si>
    <t>121570497</t>
  </si>
  <si>
    <t>https://podminky.urs.cz/item/CS_URS_2022_02/997013111</t>
  </si>
  <si>
    <t>997013511</t>
  </si>
  <si>
    <t>Odvoz suti a vybouraných hmot z meziskládky na skládku s naložením a se složením, na vzdálenost do 1 km</t>
  </si>
  <si>
    <t>-1470990964</t>
  </si>
  <si>
    <t>https://podminky.urs.cz/item/CS_URS_2022_02/997013511</t>
  </si>
  <si>
    <t>97</t>
  </si>
  <si>
    <t>997013509</t>
  </si>
  <si>
    <t>Odvoz suti a vybouraných hmot na skládku nebo meziskládku se složením, na vzdálenost Příplatek k ceně za každý další i započatý 1 km přes 1 km</t>
  </si>
  <si>
    <t>-1242638640</t>
  </si>
  <si>
    <t>https://podminky.urs.cz/item/CS_URS_2022_02/997013509</t>
  </si>
  <si>
    <t>39,058*14 "Přepočtené koeficientem množství</t>
  </si>
  <si>
    <t>997013631</t>
  </si>
  <si>
    <t>Poplatek za uložení stavebního odpadu na skládce (skládkovné) směsného stavebního a demoličního zatříděného do Katalogu odpadů pod kódem 17 09 04</t>
  </si>
  <si>
    <t>-1440572730</t>
  </si>
  <si>
    <t>https://podminky.urs.cz/item/CS_URS_2022_02/997013631</t>
  </si>
  <si>
    <t>38,869-2,4</t>
  </si>
  <si>
    <t>998</t>
  </si>
  <si>
    <t>Přesun hmot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</si>
  <si>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</si>
  <si>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</si>
  <si>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1124590649</t>
  </si>
  <si>
    <t>https://podminky.urs.cz/item/CS_URS_2022_02/998011001</t>
  </si>
  <si>
    <t>999</t>
  </si>
  <si>
    <t>Nakládání s nebezpečnými odpady</t>
  </si>
  <si>
    <t>100</t>
  </si>
  <si>
    <t>R1003</t>
  </si>
  <si>
    <t>Vytvoření Kontrolovaného uzavřeného podtlakového pásma</t>
  </si>
  <si>
    <t>kpl</t>
  </si>
  <si>
    <t>163304400</t>
  </si>
  <si>
    <t>101</t>
  </si>
  <si>
    <t>R1004</t>
  </si>
  <si>
    <t>Vytvoření podtlaku odsávacím zařízením s HEPA filtrací H13</t>
  </si>
  <si>
    <t>1726443358</t>
  </si>
  <si>
    <t>102</t>
  </si>
  <si>
    <t>R1005</t>
  </si>
  <si>
    <t>Vybudování personální a dekontaminační komory</t>
  </si>
  <si>
    <t>871812362</t>
  </si>
  <si>
    <t>103</t>
  </si>
  <si>
    <t>R1006</t>
  </si>
  <si>
    <t>Monitoring podtlaku v průběhu provádění prací</t>
  </si>
  <si>
    <t>9088860</t>
  </si>
  <si>
    <t>104</t>
  </si>
  <si>
    <t>R1007</t>
  </si>
  <si>
    <t>Odvoz a likvidace NO na příslušné skládce</t>
  </si>
  <si>
    <t>-127113791</t>
  </si>
  <si>
    <t>Střešní souvrství</t>
  </si>
  <si>
    <t>2,4</t>
  </si>
  <si>
    <t>105</t>
  </si>
  <si>
    <t>R1008</t>
  </si>
  <si>
    <t>Závěrečný monitoring dle ČSN ISO EN 16000-7</t>
  </si>
  <si>
    <t>ks</t>
  </si>
  <si>
    <t>-1304329032</t>
  </si>
  <si>
    <t>106</t>
  </si>
  <si>
    <t>R1009</t>
  </si>
  <si>
    <t>Demontáž technických opatření a odvoz technologie</t>
  </si>
  <si>
    <t>-1013072353</t>
  </si>
  <si>
    <t>PBŘ</t>
  </si>
  <si>
    <t>Požárně bezpečnostrní řešení</t>
  </si>
  <si>
    <t>107</t>
  </si>
  <si>
    <t>953943212</t>
  </si>
  <si>
    <t>Osazování drobných kovových předmětů kotvených do stěny skříně pro hasicí přístroj</t>
  </si>
  <si>
    <t>1525641196</t>
  </si>
  <si>
    <t>https://podminky.urs.cz/item/CS_URS_2022_02/953943212</t>
  </si>
  <si>
    <t>Viz PD PBŘ - technická zpráva</t>
  </si>
  <si>
    <t>108</t>
  </si>
  <si>
    <t>44932114</t>
  </si>
  <si>
    <t>přístroj hasicí ruční práškový PG 6 LE</t>
  </si>
  <si>
    <t>1920006306</t>
  </si>
  <si>
    <t>109</t>
  </si>
  <si>
    <t>R-1010</t>
  </si>
  <si>
    <t>Revize přenosných hasících přístrojů</t>
  </si>
  <si>
    <t>-1072531181</t>
  </si>
  <si>
    <t>PSV</t>
  </si>
  <si>
    <t>Práce a dodávky PSV</t>
  </si>
  <si>
    <t>711</t>
  </si>
  <si>
    <t>Izolace proti vodě, vlhkosti a plynům</t>
  </si>
  <si>
    <t>110</t>
  </si>
  <si>
    <t>711111001</t>
  </si>
  <si>
    <t>Provedení izolace proti zemní vlhkosti natěradly a tmely za studena na ploše vodorovné V nátěrem penetračním</t>
  </si>
  <si>
    <t>-431172995</t>
  </si>
  <si>
    <t>https://podminky.urs.cz/item/CS_URS_2022_02/711111001</t>
  </si>
  <si>
    <t>111</t>
  </si>
  <si>
    <t>711112001</t>
  </si>
  <si>
    <t>Provedení izolace proti zemní vlhkosti natěradly a tmely za studena na ploše svislé S nátěrem penetračním</t>
  </si>
  <si>
    <t>-989041486</t>
  </si>
  <si>
    <t>https://podminky.urs.cz/item/CS_URS_2022_02/711112001</t>
  </si>
  <si>
    <t>((3,88+4,16+3,88+2,785+0,21+0,345)*2-1,0*3)*0,08</t>
  </si>
  <si>
    <t>112</t>
  </si>
  <si>
    <t>R-1116315</t>
  </si>
  <si>
    <t>výrobky asfaltové izolační a zálivkové hmoty asfalty oxidované stavebně-izolační k penetraci suchých a očištěných podkladů pod asfaltové izolační krytiny a izolace ALP/9 bal 9 kg</t>
  </si>
  <si>
    <t>-744418866</t>
  </si>
  <si>
    <t>P</t>
  </si>
  <si>
    <t>Poznámka k položce:_x000D_
Spotřeba 0,3-0,4kg/m2 dle povrchu, ředidlo technický benzín</t>
  </si>
  <si>
    <t>27,502*0,0003+2,202*0,00035</t>
  </si>
  <si>
    <t>113</t>
  </si>
  <si>
    <t>711141559</t>
  </si>
  <si>
    <t>Provedení izolace proti zemní vlhkosti pásy přitavením NAIP na ploše vodorovné V</t>
  </si>
  <si>
    <t>1593842622</t>
  </si>
  <si>
    <t>https://podminky.urs.cz/item/CS_URS_2022_02/711141559</t>
  </si>
  <si>
    <t>ve dvou vrstvách</t>
  </si>
  <si>
    <t>(3,88*4,16+3,88*2,785+1,0*0,21+1,0*0,345)*2</t>
  </si>
  <si>
    <t>114</t>
  </si>
  <si>
    <t>711142559</t>
  </si>
  <si>
    <t>Provedení izolace proti zemní vlhkosti pásy přitavením NAIP na ploše svislé S</t>
  </si>
  <si>
    <t>26706065</t>
  </si>
  <si>
    <t>https://podminky.urs.cz/item/CS_URS_2022_02/711142559</t>
  </si>
  <si>
    <t>((3,88+4,16+3,88+2,785+0,21+0,345)*2-1,0*3)*0,08*2</t>
  </si>
  <si>
    <t>115</t>
  </si>
  <si>
    <t>62856011</t>
  </si>
  <si>
    <t>pás asfaltový natavitelný modifikovaný SBS tl 4,0mm s vložkou z hliníkové fólie, hliníkové fólie s textilií a spalitelnou PE fólií nebo jemnozrnným minerálním posypem na horním povrchu</t>
  </si>
  <si>
    <t>502196128</t>
  </si>
  <si>
    <t>55,003*1,15+4,403*1,2</t>
  </si>
  <si>
    <t>116</t>
  </si>
  <si>
    <t>998711101</t>
  </si>
  <si>
    <t>Přesun hmot pro izolace proti vodě, vlhkosti a plynům stanovený z hmotnosti přesunovaného materiálu vodorovná dopravní vzdálenost do 50 m v objektech výšky do 6 m</t>
  </si>
  <si>
    <t>1499765094</t>
  </si>
  <si>
    <t>https://podminky.urs.cz/item/CS_URS_2022_02/998711101</t>
  </si>
  <si>
    <t>762</t>
  </si>
  <si>
    <t>Konstrukce tesařské</t>
  </si>
  <si>
    <t>117</t>
  </si>
  <si>
    <t>762341210</t>
  </si>
  <si>
    <t>Montáž bednění střech rovných a šikmých sklonu do 60° s vyřezáním otvorů z prken hrubých na sraz tl. do 32 mm</t>
  </si>
  <si>
    <t>336951488</t>
  </si>
  <si>
    <t>https://podminky.urs.cz/item/CS_URS_2022_02/762341210</t>
  </si>
  <si>
    <t>118</t>
  </si>
  <si>
    <t>60515111</t>
  </si>
  <si>
    <t>řezivo jehličnaté boční prkno 20-30mm</t>
  </si>
  <si>
    <t>-339568807</t>
  </si>
  <si>
    <t>9,1*3,1*2*0,023*1,1</t>
  </si>
  <si>
    <t>119</t>
  </si>
  <si>
    <t>762342441</t>
  </si>
  <si>
    <t>Montáž laťování montáž lišt trojúhelníkových</t>
  </si>
  <si>
    <t>288870858</t>
  </si>
  <si>
    <t>https://podminky.urs.cz/item/CS_URS_2022_02/762342441</t>
  </si>
  <si>
    <t>3,1*2*12</t>
  </si>
  <si>
    <t>120</t>
  </si>
  <si>
    <t>60514106</t>
  </si>
  <si>
    <t>řezivo jehličnaté lať pevnostní třída S10-13 průřez 40x60mm</t>
  </si>
  <si>
    <t>903518376</t>
  </si>
  <si>
    <t>Viz výkresy novvých konstrukcí, půdorysy, řezy, pohledy a TZ</t>
  </si>
  <si>
    <t>3,1*2*12*0,06*0,04*1,1</t>
  </si>
  <si>
    <t>121</t>
  </si>
  <si>
    <t>762395000</t>
  </si>
  <si>
    <t>Spojovací prostředky krovů, bednění a laťování, nadstřešních konstrukcí svory, prkna, hřebíky, pásová ocel, vruty</t>
  </si>
  <si>
    <t>-466680530</t>
  </si>
  <si>
    <t>https://podminky.urs.cz/item/CS_URS_2022_02/762395000</t>
  </si>
  <si>
    <t>1,427+0,196</t>
  </si>
  <si>
    <t>122</t>
  </si>
  <si>
    <t>762511276</t>
  </si>
  <si>
    <t>Podlahové konstrukce podkladové z dřevoštěpkových desek OSB jednovrstvých šroubovaných na pero a drážku broušených, tloušťky desky 22 mm</t>
  </si>
  <si>
    <t>1313933078</t>
  </si>
  <si>
    <t>https://podminky.urs.cz/item/CS_URS_2022_02/762511276</t>
  </si>
  <si>
    <t>Ozn. NS.50</t>
  </si>
  <si>
    <t>4,3*7,815</t>
  </si>
  <si>
    <t>123</t>
  </si>
  <si>
    <t>762512261</t>
  </si>
  <si>
    <t>Podlahové konstrukce podkladové montáž roštu podkladového</t>
  </si>
  <si>
    <t>774411210</t>
  </si>
  <si>
    <t>https://podminky.urs.cz/item/CS_URS_2022_02/762512261</t>
  </si>
  <si>
    <t>4,3*14+7,815*8</t>
  </si>
  <si>
    <t>124</t>
  </si>
  <si>
    <t>60512125</t>
  </si>
  <si>
    <t>hranol stavební řezivo průřezu do 120cm2 do dl 6m</t>
  </si>
  <si>
    <t>1308126563</t>
  </si>
  <si>
    <t>(4,3*14+7,815*8)*0,05*0,03</t>
  </si>
  <si>
    <t>125</t>
  </si>
  <si>
    <t>762595001</t>
  </si>
  <si>
    <t>Spojovací prostředky podlah a podkladových konstrukcí hřebíky, vruty</t>
  </si>
  <si>
    <t>1390403275</t>
  </si>
  <si>
    <t>https://podminky.urs.cz/item/CS_URS_2022_02/762595001</t>
  </si>
  <si>
    <t>33,605</t>
  </si>
  <si>
    <t>126</t>
  </si>
  <si>
    <t>R1027</t>
  </si>
  <si>
    <t>Dřevěná konstrukce hřebene střechy, včetně bednění, D+M</t>
  </si>
  <si>
    <t>-1595433979</t>
  </si>
  <si>
    <t>Detail 7</t>
  </si>
  <si>
    <t>127</t>
  </si>
  <si>
    <t>998762101</t>
  </si>
  <si>
    <t>Přesun hmot pro konstrukce tesařské stanovený z hmotnosti přesunovaného materiálu vodorovná dopravní vzdálenost do 50 m v objektech výšky do 6 m</t>
  </si>
  <si>
    <t>2139914073</t>
  </si>
  <si>
    <t>https://podminky.urs.cz/item/CS_URS_2022_02/998762101</t>
  </si>
  <si>
    <t>763</t>
  </si>
  <si>
    <t>Konstrukce suché výstavby</t>
  </si>
  <si>
    <t>128</t>
  </si>
  <si>
    <t>763131451</t>
  </si>
  <si>
    <t>Podhled ze sádrokartonových desek dvouvrstvá zavěšená spodní konstrukce z ocelových profilů CD, UD jednoduše opláštěná deskou impregnovanou H2, tl. 12,5 mm, bez izolace</t>
  </si>
  <si>
    <t>1752600536</t>
  </si>
  <si>
    <t>https://podminky.urs.cz/item/CS_URS_2022_02/763131451</t>
  </si>
  <si>
    <t>Ozn. NS 45</t>
  </si>
  <si>
    <t>3,88*4,16+3,88*2,785</t>
  </si>
  <si>
    <t>129</t>
  </si>
  <si>
    <t>763131714</t>
  </si>
  <si>
    <t>Podhled ze sádrokartonových desek ostatní práce a konstrukce na podhledech ze sádrokartonových desek základní penetrační nátěr</t>
  </si>
  <si>
    <t>1894877403</t>
  </si>
  <si>
    <t>https://podminky.urs.cz/item/CS_URS_2022_02/763131714</t>
  </si>
  <si>
    <t>130</t>
  </si>
  <si>
    <t>998763301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</si>
  <si>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</si>
  <si>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797240452</t>
  </si>
  <si>
    <t>https://podminky.urs.cz/item/CS_URS_2022_02/998763301</t>
  </si>
  <si>
    <t>764</t>
  </si>
  <si>
    <t>Konstrukce klempířské</t>
  </si>
  <si>
    <t>131</t>
  </si>
  <si>
    <t>764002414</t>
  </si>
  <si>
    <t>Montáž strukturované oddělovací rohože jakékoli rš</t>
  </si>
  <si>
    <t>-1997785663</t>
  </si>
  <si>
    <t>https://podminky.urs.cz/item/CS_URS_2022_02/764002414</t>
  </si>
  <si>
    <t>132</t>
  </si>
  <si>
    <t>28329223</t>
  </si>
  <si>
    <t>fólie difuzně propustné s nakašírovanou strukturovanou rohoží pod hladkou plechovou krytinu</t>
  </si>
  <si>
    <t>507999353</t>
  </si>
  <si>
    <t>56,42*1,15 "Přepočtené koeficientem množství</t>
  </si>
  <si>
    <t>173</t>
  </si>
  <si>
    <t>764221407</t>
  </si>
  <si>
    <t>Oplechování střešních prvků z hliníkového plechu hřebene větraného, včetně větrací mřížky rš 670 mm</t>
  </si>
  <si>
    <t>1988183794</t>
  </si>
  <si>
    <t>https://podminky.urs.cz/item/CS_URS_2022_02/764221407</t>
  </si>
  <si>
    <t>133</t>
  </si>
  <si>
    <t>R764051411</t>
  </si>
  <si>
    <t>Podkladní plech z nerezového plechu rš 125 mm</t>
  </si>
  <si>
    <t>1294070551</t>
  </si>
  <si>
    <t>Ozn. S27</t>
  </si>
  <si>
    <t>12,4*1,05</t>
  </si>
  <si>
    <t>134</t>
  </si>
  <si>
    <t>R764051413.</t>
  </si>
  <si>
    <t>Podkladní plech z nerezového plechu rš 245 mm</t>
  </si>
  <si>
    <t>1648180508</t>
  </si>
  <si>
    <t>Ozn. S21</t>
  </si>
  <si>
    <t>18,2*1,05</t>
  </si>
  <si>
    <t>135</t>
  </si>
  <si>
    <t>R764051413</t>
  </si>
  <si>
    <t>Podkladní plech z nerezového plechu rš 265 mm</t>
  </si>
  <si>
    <t>-445980111</t>
  </si>
  <si>
    <t>136</t>
  </si>
  <si>
    <t>764121401</t>
  </si>
  <si>
    <t>Krytina z hliníkového plechu s úpravou u okapů, prostupů a výčnělků střechy rovné drážkováním ze svitků rš 500 mm, sklon střechy do 30°</t>
  </si>
  <si>
    <t>-317420838</t>
  </si>
  <si>
    <t>https://podminky.urs.cz/item/CS_URS_2022_02/764121401</t>
  </si>
  <si>
    <t>Ozn. S20</t>
  </si>
  <si>
    <t>9,1*0,1*2</t>
  </si>
  <si>
    <t>137</t>
  </si>
  <si>
    <t>R765123111</t>
  </si>
  <si>
    <t>Ochranný a větrávací pás okapové hrany, D+M</t>
  </si>
  <si>
    <t>1027573441</t>
  </si>
  <si>
    <t>138</t>
  </si>
  <si>
    <t>R764222401</t>
  </si>
  <si>
    <t>Oplechování štítu závětrnou lištou z Al plechu rš 170 mm</t>
  </si>
  <si>
    <t>2130972172</t>
  </si>
  <si>
    <t>Ozn. S26</t>
  </si>
  <si>
    <t>139</t>
  </si>
  <si>
    <t>R764221407</t>
  </si>
  <si>
    <t>Oplechování větraného hřebene s větrací mřížkou z Al plechu rš 740 mm</t>
  </si>
  <si>
    <t>747840164</t>
  </si>
  <si>
    <t>Ozn. S24</t>
  </si>
  <si>
    <t>9,1*1,05</t>
  </si>
  <si>
    <t>140</t>
  </si>
  <si>
    <t>R764222430</t>
  </si>
  <si>
    <t>Oplechování rovné okapové hrany z Al plechu rš 135 mm</t>
  </si>
  <si>
    <t>-212126183</t>
  </si>
  <si>
    <t>Ozn. S23</t>
  </si>
  <si>
    <t>141</t>
  </si>
  <si>
    <t>R764222434</t>
  </si>
  <si>
    <t>Oplechování rovné okapové hrany z Al plechu rš 365 mm</t>
  </si>
  <si>
    <t>1283242567</t>
  </si>
  <si>
    <t>Ozn. S22</t>
  </si>
  <si>
    <t>142</t>
  </si>
  <si>
    <t>764223456</t>
  </si>
  <si>
    <t>Oplechování střešních prvků z hliníkového plechu sněhový zachytávač průbežný dvoutrubkový</t>
  </si>
  <si>
    <t>1674764024</t>
  </si>
  <si>
    <t>https://podminky.urs.cz/item/CS_URS_2022_02/764223456</t>
  </si>
  <si>
    <t>Ozn. S28, S29, S30</t>
  </si>
  <si>
    <t>9,5*2</t>
  </si>
  <si>
    <t>143</t>
  </si>
  <si>
    <t>764216644</t>
  </si>
  <si>
    <t>Oplechování parapetů z pozinkovaného plechu s povrchovou úpravou rovných celoplošně lepené, bez rohů rš 330 mm</t>
  </si>
  <si>
    <t>510889178</t>
  </si>
  <si>
    <t>https://podminky.urs.cz/item/CS_URS_2022_02/764216644</t>
  </si>
  <si>
    <t>Výpis klempířských prvků</t>
  </si>
  <si>
    <t>Ozn. K01</t>
  </si>
  <si>
    <t>3,17*1,05</t>
  </si>
  <si>
    <t>144</t>
  </si>
  <si>
    <t>764511602</t>
  </si>
  <si>
    <t>Žlab podokapní z pozinkovaného plechu s povrchovou úpravou včetně háků a čel půlkruhový rš 330 mm</t>
  </si>
  <si>
    <t>-804279860</t>
  </si>
  <si>
    <t>https://podminky.urs.cz/item/CS_URS_2022_02/764511602</t>
  </si>
  <si>
    <t>Ozn. K02, K03</t>
  </si>
  <si>
    <t>145</t>
  </si>
  <si>
    <t>764511642</t>
  </si>
  <si>
    <t>Žlab podokapní z pozinkovaného plechu s povrchovou úpravou včetně háků a čel kotlík oválný (trychtýřový), rš žlabu/průměr svodu 330/100 mm</t>
  </si>
  <si>
    <t>1689716641</t>
  </si>
  <si>
    <t>https://podminky.urs.cz/item/CS_URS_2022_02/764511642</t>
  </si>
  <si>
    <t>Ozn. K04a</t>
  </si>
  <si>
    <t>146</t>
  </si>
  <si>
    <t>764518622</t>
  </si>
  <si>
    <t>Svod z pozinkovaného plechu s upraveným povrchem včetně objímek, kolen a odskoků kruhový, průměru 100 mm</t>
  </si>
  <si>
    <t>764149570</t>
  </si>
  <si>
    <t>https://podminky.urs.cz/item/CS_URS_2022_02/764518622</t>
  </si>
  <si>
    <t>Ozn. K04b, K04c, K04d</t>
  </si>
  <si>
    <t>3,3*1,05*2</t>
  </si>
  <si>
    <t>147</t>
  </si>
  <si>
    <t>998764101</t>
  </si>
  <si>
    <t>Přesun hmot pro konstrukce klempířské stanovený z hmotnosti přesunovaného materiálu vodorovná dopravní vzdálenost do 50 m v objektech výšky do 6 m</t>
  </si>
  <si>
    <t>1239296948</t>
  </si>
  <si>
    <t>https://podminky.urs.cz/item/CS_URS_2022_02/998764101</t>
  </si>
  <si>
    <t>765</t>
  </si>
  <si>
    <t>Krytina skládaná</t>
  </si>
  <si>
    <t>148</t>
  </si>
  <si>
    <t>765191011</t>
  </si>
  <si>
    <t>Montáž pojistné hydroizolační nebo parotěsné fólie kladené ve sklonu přes 20° volně na krokve</t>
  </si>
  <si>
    <t>-562712235</t>
  </si>
  <si>
    <t>https://podminky.urs.cz/item/CS_URS_2022_02/765191011</t>
  </si>
  <si>
    <t>149</t>
  </si>
  <si>
    <t>28329217</t>
  </si>
  <si>
    <t>fólie podkladní pro doplňkovou hydroizolační vrstvu pod krytinu či do třípláštových větraných střech 150g/m2</t>
  </si>
  <si>
    <t>-367392758</t>
  </si>
  <si>
    <t>56,42*1,1 "Přepočtené koeficientem množství</t>
  </si>
  <si>
    <t>766</t>
  </si>
  <si>
    <t>Konstrukce truhlářské</t>
  </si>
  <si>
    <t>150</t>
  </si>
  <si>
    <t>766121210</t>
  </si>
  <si>
    <t>Montáž dřevěných stěn plných, s výplní palubovkou nebo překližkou, výšky do 2,75 m</t>
  </si>
  <si>
    <t>-925629026</t>
  </si>
  <si>
    <t>https://podminky.urs.cz/item/CS_URS_2022_02/766121210</t>
  </si>
  <si>
    <t>Výpis otvorových výplní</t>
  </si>
  <si>
    <t>Ozn. NS53</t>
  </si>
  <si>
    <t>0,88*0,9</t>
  </si>
  <si>
    <t>151</t>
  </si>
  <si>
    <t>R1024</t>
  </si>
  <si>
    <t>Dveře - výlez na půdu, dřevěné, materiál DUB tl.30-40 mm, včetně příslušenství</t>
  </si>
  <si>
    <t>1566071450</t>
  </si>
  <si>
    <t>152</t>
  </si>
  <si>
    <t>766622131</t>
  </si>
  <si>
    <t>Montáž oken plastových včetně montáže rámu plochy přes 1 m2 otevíravých do zdiva, výšky do 1,5 m</t>
  </si>
  <si>
    <t>99491433</t>
  </si>
  <si>
    <t>https://podminky.urs.cz/item/CS_URS_2022_02/766622131</t>
  </si>
  <si>
    <t>153</t>
  </si>
  <si>
    <t>61140051</t>
  </si>
  <si>
    <t>okno plastové otevíravé/sklopné dvojsklo přes plochu 1m2 do v 1,5m</t>
  </si>
  <si>
    <t>-1304795285</t>
  </si>
  <si>
    <t>Ozn. O.NS1</t>
  </si>
  <si>
    <t>Ozn. O.NS2</t>
  </si>
  <si>
    <t>154</t>
  </si>
  <si>
    <t>766622216</t>
  </si>
  <si>
    <t>Montáž oken plastových plochy do 1 m2 včetně montáže rámu otevíravých do zdiva</t>
  </si>
  <si>
    <t>-1490510269</t>
  </si>
  <si>
    <t>https://podminky.urs.cz/item/CS_URS_2022_02/766622216</t>
  </si>
  <si>
    <t>155</t>
  </si>
  <si>
    <t>61140049</t>
  </si>
  <si>
    <t>okno plastové otevíravé/sklopné dvojsklo do plochy 1m2</t>
  </si>
  <si>
    <t>-1129144445</t>
  </si>
  <si>
    <t>Ozn. O.NS3</t>
  </si>
  <si>
    <t>156</t>
  </si>
  <si>
    <t>766660002</t>
  </si>
  <si>
    <t>Montáž dveřních křídel dřevěných nebo plastových otevíravých do ocelové zárubně povrchově upravených jednokřídlových, šířky přes 800 mm</t>
  </si>
  <si>
    <t>1607173452</t>
  </si>
  <si>
    <t>https://podminky.urs.cz/item/CS_URS_2022_02/766660002</t>
  </si>
  <si>
    <t>Ozn. D.NS4</t>
  </si>
  <si>
    <t>157</t>
  </si>
  <si>
    <t>61140500</t>
  </si>
  <si>
    <t>dveře jednokřídlé plastové bílé plné max rozměru otvoru 2,42m2 bezpečnostní třídy RC2</t>
  </si>
  <si>
    <t>-1238993016</t>
  </si>
  <si>
    <t>0,9*2,1</t>
  </si>
  <si>
    <t>158</t>
  </si>
  <si>
    <t>766694112</t>
  </si>
  <si>
    <t>Montáž ostatních truhlářských konstrukcí parapetních desek dřevěných nebo plastových šířky do 300 mm, délky přes 1000 do 1600 mm</t>
  </si>
  <si>
    <t>-964574526</t>
  </si>
  <si>
    <t>https://podminky.urs.cz/item/CS_URS_2022_02/766694112</t>
  </si>
  <si>
    <t>Ozn. T01</t>
  </si>
  <si>
    <t>Ozn. T02</t>
  </si>
  <si>
    <t>159</t>
  </si>
  <si>
    <t>R60794103</t>
  </si>
  <si>
    <t>parapet dřevotřískový vnitřní povrch laminátový š 280mm</t>
  </si>
  <si>
    <t>1441707695</t>
  </si>
  <si>
    <t>1,195</t>
  </si>
  <si>
    <t>1,975</t>
  </si>
  <si>
    <t>160</t>
  </si>
  <si>
    <t>998766101</t>
  </si>
  <si>
    <t>Přesun hmot pro konstrukce truhlářské stanovený z hmotnosti přesunovaného materiálu vodorovná dopravní vzdálenost do 50 m v objektech výšky do 6 m</t>
  </si>
  <si>
    <t>1567882382</t>
  </si>
  <si>
    <t>https://podminky.urs.cz/item/CS_URS_2022_02/998766101</t>
  </si>
  <si>
    <t>767</t>
  </si>
  <si>
    <t>Konstrukce zámečnické</t>
  </si>
  <si>
    <t>161</t>
  </si>
  <si>
    <t>R1025</t>
  </si>
  <si>
    <t>Ozn. Z01 - Venkovní ocelová mříž 1545x1200 mm, jekl 25/25/2 mm, žárový pozink, D+M</t>
  </si>
  <si>
    <t>1497542971</t>
  </si>
  <si>
    <t xml:space="preserve">Viz výkresy nových konstrukcí, půdorysy, řezy, pohledy a TZ, </t>
  </si>
  <si>
    <t>Podrobný popis viz PD - výpis zamečnických prvků</t>
  </si>
  <si>
    <t>-včetně kotvení a kotvícího materiálu</t>
  </si>
  <si>
    <t>162</t>
  </si>
  <si>
    <t>R1026</t>
  </si>
  <si>
    <t>Ozn. Z02 - Venkovní ocelová mříž 2325x1625 mm, jekl 25/25/2 mm, žárový pozink, D+M</t>
  </si>
  <si>
    <t>1492066723</t>
  </si>
  <si>
    <t>163</t>
  </si>
  <si>
    <t>R1016</t>
  </si>
  <si>
    <t>Ozn. OS01- Plastová větrací mřížka kruhová DN 150 se síti proti hmyzu, D+M</t>
  </si>
  <si>
    <t>907821804</t>
  </si>
  <si>
    <t>Podrobný popis viz PD - výpis ostatních prvků</t>
  </si>
  <si>
    <t>164</t>
  </si>
  <si>
    <t>998767101</t>
  </si>
  <si>
    <t>Přesun hmot pro zámečnické konstrukce stanovený z hmotnosti přesunovaného materiálu vodorovná dopravní vzdálenost do 50 m v objektech výšky do 6 m</t>
  </si>
  <si>
    <t>501396680</t>
  </si>
  <si>
    <t>https://podminky.urs.cz/item/CS_URS_2022_02/998767101</t>
  </si>
  <si>
    <t>783</t>
  </si>
  <si>
    <t>Dokončovací práce - nátěry</t>
  </si>
  <si>
    <t>165</t>
  </si>
  <si>
    <t>783213021</t>
  </si>
  <si>
    <t>Preventivní napouštěcí nátěr tesařských prvků proti dřevokazným houbám, hmyzu a plísním nezabudovaných do konstrukce dvojnásobný syntetický</t>
  </si>
  <si>
    <t>1710717896</t>
  </si>
  <si>
    <t>https://podminky.urs.cz/item/CS_URS_2022_02/783213021</t>
  </si>
  <si>
    <t>(4,3*14+7,815*8)*(0,05+0,03)*2</t>
  </si>
  <si>
    <t>166</t>
  </si>
  <si>
    <t>783214111</t>
  </si>
  <si>
    <t>Sanační napouštěcí nátěr tesařských prvků proti dřevokazným houbám, hmyzu a plísním zabudovaných do konstrukce, aplikovaný nízkotlakou injektáží a stříkáním</t>
  </si>
  <si>
    <t>434255821</t>
  </si>
  <si>
    <t>https://podminky.urs.cz/item/CS_URS_2022_02/783214111</t>
  </si>
  <si>
    <t>Stávající krokve</t>
  </si>
  <si>
    <t>(0,12+0,12)*2*3,1*2*12</t>
  </si>
  <si>
    <t>Stávající pozednice</t>
  </si>
  <si>
    <t>(0,115+0,14)*2*9,1*2</t>
  </si>
  <si>
    <t>167</t>
  </si>
  <si>
    <t>783943151</t>
  </si>
  <si>
    <t>Penetrační nátěr betonových podlah hladkých (z pohledového nebo gletovaného betonu, stěrky apod.) polyuretanový</t>
  </si>
  <si>
    <t>698787758</t>
  </si>
  <si>
    <t>https://podminky.urs.cz/item/CS_URS_2022_02/783943151</t>
  </si>
  <si>
    <t>168</t>
  </si>
  <si>
    <t>783947161</t>
  </si>
  <si>
    <t>Krycí (uzavírací) nátěr betonových podlah dvojnásobný polyuretanový vodou ředitelný</t>
  </si>
  <si>
    <t>317303593</t>
  </si>
  <si>
    <t>https://podminky.urs.cz/item/CS_URS_2022_02/783947161</t>
  </si>
  <si>
    <t>784</t>
  </si>
  <si>
    <t>Dokončovací práce - malby a tapety</t>
  </si>
  <si>
    <t>169</t>
  </si>
  <si>
    <t>784111001</t>
  </si>
  <si>
    <t>Oprášení (ometení) podkladu v místnostech výšky do 3,80 m</t>
  </si>
  <si>
    <t>908437257</t>
  </si>
  <si>
    <t>https://podminky.urs.cz/item/CS_URS_2022_02/784111001</t>
  </si>
  <si>
    <t>170</t>
  </si>
  <si>
    <t>784121001</t>
  </si>
  <si>
    <t>Oškrabání malby v místnostech výšky do 3,80 m</t>
  </si>
  <si>
    <t>1359104766</t>
  </si>
  <si>
    <t>https://podminky.urs.cz/item/CS_URS_2022_02/784121001</t>
  </si>
  <si>
    <t>171</t>
  </si>
  <si>
    <t>784181121</t>
  </si>
  <si>
    <t>Penetrace podkladu jednonásobná hloubková akrylátová bezbarvá v místnostech výšky do 3,80 m</t>
  </si>
  <si>
    <t>2103930958</t>
  </si>
  <si>
    <t>https://podminky.urs.cz/item/CS_URS_2022_02/784181121</t>
  </si>
  <si>
    <t>172</t>
  </si>
  <si>
    <t>784211101</t>
  </si>
  <si>
    <t>Malby z malířských směsí oděruvzdorných za mokra dvojnásobné, bílé za mokra oděruvzdorné výborně v místnostech výšky do 3,80 m</t>
  </si>
  <si>
    <t>-1002665060</t>
  </si>
  <si>
    <t>https://podminky.urs.cz/item/CS_URS_2022_02/784211101</t>
  </si>
  <si>
    <t>Strop</t>
  </si>
  <si>
    <t>E_2_10 - Silnoproudá elektrotechnika</t>
  </si>
  <si>
    <t xml:space="preserve">ERPLAN s.r.o., Havlíčkův Brod </t>
  </si>
  <si>
    <t xml:space="preserve"> </t>
  </si>
  <si>
    <t xml:space="preserve">    1 - Zemní práce</t>
  </si>
  <si>
    <t xml:space="preserve">    5 - Komunikace pozemní</t>
  </si>
  <si>
    <t>M21 - Elektromontáže</t>
  </si>
  <si>
    <t xml:space="preserve">    741 - Elektroinstalace - silnoproud</t>
  </si>
  <si>
    <t>Zemní práce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</si>
  <si>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</si>
  <si>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</si>
  <si>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1235522665</t>
  </si>
  <si>
    <t>https://podminky.urs.cz/item/CS_URS_2022_02/113106123</t>
  </si>
  <si>
    <t>24*0,5</t>
  </si>
  <si>
    <t>132251101</t>
  </si>
  <si>
    <t>Hloubení nezapažených rýh šířky do 800 mm strojně s urovnáním dna do předepsaného profilu a spádu v hornině třídy těžitelnosti I skupiny 3 do 20 m3</t>
  </si>
  <si>
    <t>78416659</t>
  </si>
  <si>
    <t>https://podminky.urs.cz/item/CS_URS_2022_02/132251101</t>
  </si>
  <si>
    <t>0,6*0,5*24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</si>
  <si>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</si>
  <si>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</si>
  <si>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-128904555</t>
  </si>
  <si>
    <t>https://podminky.urs.cz/item/CS_URS_2022_02/162751117</t>
  </si>
  <si>
    <t>0,4*0,5*24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</si>
  <si>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</si>
  <si>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</si>
  <si>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371510017</t>
  </si>
  <si>
    <t>https://podminky.urs.cz/item/CS_URS_2022_02/162751119</t>
  </si>
  <si>
    <t>0,4*0,5*24*10</t>
  </si>
  <si>
    <t>171201231</t>
  </si>
  <si>
    <t>Poplatek za uložení stavebního odpadu na recyklační skládce (skládkovné) zeminy a kamení zatříděného do Katalogu odpadů pod kódem 17 05 04</t>
  </si>
  <si>
    <t>-706718127</t>
  </si>
  <si>
    <t>https://podminky.urs.cz/item/CS_URS_2022_02/171201231</t>
  </si>
  <si>
    <t>0,4*0,5*24*2</t>
  </si>
  <si>
    <t>174111101</t>
  </si>
  <si>
    <t>Zásyp sypaninou z jakékoliv horniny ručně s uložením výkopku ve vrstvách se zhutněním jam, šachet, rýh nebo kolem objektů v těchto vykopávkách</t>
  </si>
  <si>
    <t>-34978879</t>
  </si>
  <si>
    <t>https://podminky.urs.cz/item/CS_URS_2022_02/174111101</t>
  </si>
  <si>
    <t>58344171</t>
  </si>
  <si>
    <t>štěrkodrť frakce 0/32</t>
  </si>
  <si>
    <t>-994166483</t>
  </si>
  <si>
    <t>(0,2*0,5*24)*2</t>
  </si>
  <si>
    <t>Komunikace pozemní</t>
  </si>
  <si>
    <t>460232461</t>
  </si>
  <si>
    <t>M21</t>
  </si>
  <si>
    <t>Elektromontáže</t>
  </si>
  <si>
    <t>R1223</t>
  </si>
  <si>
    <t>Rozváděč R-02 vč. odpočtových elektroměrů</t>
  </si>
  <si>
    <t>-1635566308</t>
  </si>
  <si>
    <t>"E.2.10.2.2</t>
  </si>
  <si>
    <t>R1224</t>
  </si>
  <si>
    <t>Rozváděč RMS</t>
  </si>
  <si>
    <t>-437536762</t>
  </si>
  <si>
    <t>"E.2.10.2.3</t>
  </si>
  <si>
    <t>741210002</t>
  </si>
  <si>
    <t>Montáž rozvodnic oceloplechových nebo plastových bez zapojení vodičů běžných, hmotnosti do 50 kg</t>
  </si>
  <si>
    <t>-1747055799</t>
  </si>
  <si>
    <t>https://podminky.urs.cz/item/CS_URS_2022_02/741210002</t>
  </si>
  <si>
    <t>"E.2.10.2.1</t>
  </si>
  <si>
    <t>1+1</t>
  </si>
  <si>
    <t>R1203</t>
  </si>
  <si>
    <t>Výchozí revize NN vč. 6x revizní zprávy</t>
  </si>
  <si>
    <t>213124392</t>
  </si>
  <si>
    <t>R1204</t>
  </si>
  <si>
    <t>Výchozí revize bleskosvodu vč. 6x revizní zprávy</t>
  </si>
  <si>
    <t>691776310</t>
  </si>
  <si>
    <t>R1206</t>
  </si>
  <si>
    <t>LED svítidlo 36W IP44 vč. montáže</t>
  </si>
  <si>
    <t>-1202063902</t>
  </si>
  <si>
    <t>R1207</t>
  </si>
  <si>
    <t>LED svítidlo 10W IP44 nástěnné vnější vč. montáže</t>
  </si>
  <si>
    <t>472297886</t>
  </si>
  <si>
    <t>741310031</t>
  </si>
  <si>
    <t>Montáž spínačů jedno nebo dvoupólových nástěnných se zapojením vodičů, pro prostředí venkovní nebo mokré spínačů, řazení 1-jednopólových</t>
  </si>
  <si>
    <t>1115512951</t>
  </si>
  <si>
    <t>https://podminky.urs.cz/item/CS_URS_2022_02/741310031</t>
  </si>
  <si>
    <t>34535015</t>
  </si>
  <si>
    <t>spínač nástěnný jednopólový, řazení 1, IP44, šroubové svorky</t>
  </si>
  <si>
    <t>-1551958330</t>
  </si>
  <si>
    <t>741313082</t>
  </si>
  <si>
    <t>Montáž zásuvek domovních se zapojením vodičů šroubové připojení venkovní nebo mokré, provedení 2P + PE</t>
  </si>
  <si>
    <t>905052673</t>
  </si>
  <si>
    <t>https://podminky.urs.cz/item/CS_URS_2022_02/741313082</t>
  </si>
  <si>
    <t>34555229</t>
  </si>
  <si>
    <t>zásuvka nástěnná jednonásobná s víčkem, IP44, šroubové svorky</t>
  </si>
  <si>
    <t>-1919866576</t>
  </si>
  <si>
    <t>2+2+2+6</t>
  </si>
  <si>
    <t>741313152</t>
  </si>
  <si>
    <t>Montáž zásuvek průmyslových se zapojením vodičů spojovacích, provedení IP 44 3P+N+PE 32 A</t>
  </si>
  <si>
    <t>812648764</t>
  </si>
  <si>
    <t>https://podminky.urs.cz/item/CS_URS_2022_02/741313152</t>
  </si>
  <si>
    <t>35811327</t>
  </si>
  <si>
    <t>zásuvka spojovací 32A - 5pól, řazení 3P+N+PE IP44, šroubové svorky</t>
  </si>
  <si>
    <t>426746677</t>
  </si>
  <si>
    <t>741110101</t>
  </si>
  <si>
    <t>Montáž trubek pancéřových elektroinstalačních s nasunutím nebo našroubováním do krabic plastových tuhých, uložených pevně, Ø přes 16 do 23 mm</t>
  </si>
  <si>
    <t>-1534579349</t>
  </si>
  <si>
    <t>https://podminky.urs.cz/item/CS_URS_2022_02/741110101</t>
  </si>
  <si>
    <t>R34571108</t>
  </si>
  <si>
    <t>trubka elektroinstalační pancéřová pevná z PH D 20,6/25mm, délka 3m</t>
  </si>
  <si>
    <t>-1110901668</t>
  </si>
  <si>
    <t>6+6</t>
  </si>
  <si>
    <t>220260103</t>
  </si>
  <si>
    <t>Montáž krabicové rozvodky včetně upevnění, úpravy otvoru, zavedení vodičů do krabice, utěsnění otvorů, zapojení vodičů na věstavěnou svorkovnici, odvíčkování a zavíčkování se 4 vývody</t>
  </si>
  <si>
    <t>981743176</t>
  </si>
  <si>
    <t>https://podminky.urs.cz/item/CS_URS_2022_02/220260103</t>
  </si>
  <si>
    <t>R1211</t>
  </si>
  <si>
    <t>Krabicová rozvodka plastová 6455-11 P/2 SV.ŠEDÁ</t>
  </si>
  <si>
    <t>256</t>
  </si>
  <si>
    <t>-1427138759</t>
  </si>
  <si>
    <t>R1222</t>
  </si>
  <si>
    <t>Ochranná sběrna MET</t>
  </si>
  <si>
    <t>-477112656</t>
  </si>
  <si>
    <t>741122011</t>
  </si>
  <si>
    <t>Montáž kabelů měděných bez ukončení uložených pod omítku plných kulatých (např. CYKY), počtu a průřezu žil 2x1,5 až 2,5 mm2</t>
  </si>
  <si>
    <t>-1252990351</t>
  </si>
  <si>
    <t>https://podminky.urs.cz/item/CS_URS_2022_02/741122011</t>
  </si>
  <si>
    <t>34111005</t>
  </si>
  <si>
    <t>kabel instalační jádro Cu plné izolace PVC plášť PVC 450/750V (CYKY) 2x1,5mm2</t>
  </si>
  <si>
    <t>-1083108775</t>
  </si>
  <si>
    <t>5+5+5+5</t>
  </si>
  <si>
    <t>741122015</t>
  </si>
  <si>
    <t>Montáž kabelů měděných bez ukončení uložených pod omítku plných kulatých (např. CYKY), počtu a průřezu žil 3x1,5 mm2</t>
  </si>
  <si>
    <t>-1615618072</t>
  </si>
  <si>
    <t>https://podminky.urs.cz/item/CS_URS_2022_02/741122015</t>
  </si>
  <si>
    <t>34111030</t>
  </si>
  <si>
    <t>kabel instalační jádro Cu plné izolace PVC plášť PVC 450/750V (CYKY) 3x1,5mm2</t>
  </si>
  <si>
    <t>2126491063</t>
  </si>
  <si>
    <t>24+27</t>
  </si>
  <si>
    <t>741122016</t>
  </si>
  <si>
    <t>Montáž kabelů měděných bez ukončení uložených pod omítku plných kulatých (např. CYKY), počtu a průřezu žil 3x2,5 až 6 mm2</t>
  </si>
  <si>
    <t>1397854624</t>
  </si>
  <si>
    <t>https://podminky.urs.cz/item/CS_URS_2022_02/741122016</t>
  </si>
  <si>
    <t>34111036</t>
  </si>
  <si>
    <t>kabel instalační jádro Cu plné izolace PVC plášť PVC 450/750V (CYKY) 3x2,5mm2</t>
  </si>
  <si>
    <t>860538199</t>
  </si>
  <si>
    <t>20+30+17</t>
  </si>
  <si>
    <t>741122024</t>
  </si>
  <si>
    <t>Montáž kabelů měděných bez ukončení uložených pod omítku plných kulatých (např. CYKY), počtu a průřezu žil 4x10 mm2</t>
  </si>
  <si>
    <t>-2076015297</t>
  </si>
  <si>
    <t>https://podminky.urs.cz/item/CS_URS_2022_02/741122024</t>
  </si>
  <si>
    <t>34111076</t>
  </si>
  <si>
    <t>kabel instalační jádro Cu plné izolace PVC plášť PVC 450/750V (CYKY) 4x10mm2</t>
  </si>
  <si>
    <t>-596313933</t>
  </si>
  <si>
    <t>741122143</t>
  </si>
  <si>
    <t>Montáž kabelů měděných bez ukončení uložených v trubkách zatažených plných kulatých nebo bezhalogenových (např. CYKY) počtu a průřezu žil 5x4 až 6 mm2</t>
  </si>
  <si>
    <t>177394858</t>
  </si>
  <si>
    <t>https://podminky.urs.cz/item/CS_URS_2022_02/741122143</t>
  </si>
  <si>
    <t>34111100</t>
  </si>
  <si>
    <t>kabel instalační jádro Cu plné izolace PVC plášť PVC 450/750V (CYKY) 5x6mm2</t>
  </si>
  <si>
    <t>-1880796104</t>
  </si>
  <si>
    <t>741120201</t>
  </si>
  <si>
    <t>Montáž vodičů izolovaných měděných bez ukončení uložených volně plných a laněných s PVC pláštěm, bezhalogenových, ohniodolných (např. CY, CHAH-V) průřezu žíly 1,5 až 16 mm2</t>
  </si>
  <si>
    <t>234344920</t>
  </si>
  <si>
    <t>https://podminky.urs.cz/item/CS_URS_2022_02/741120201</t>
  </si>
  <si>
    <t>R1214</t>
  </si>
  <si>
    <t>(H07V-K) CYA 10</t>
  </si>
  <si>
    <t>1199039401</t>
  </si>
  <si>
    <t>210100001</t>
  </si>
  <si>
    <t>Ukončení vodičů izolovaných s označením a zapojením v rozváděči nebo na přístroji průřezu žíly do 2,5 mm2</t>
  </si>
  <si>
    <t>611299468</t>
  </si>
  <si>
    <t>https://podminky.urs.cz/item/CS_URS_2022_02/210100001</t>
  </si>
  <si>
    <t>210100002</t>
  </si>
  <si>
    <t>Ukončení vodičů izolovaných s označením a zapojením v rozváděči nebo na přístroji průřezu žíly do 6 mm2</t>
  </si>
  <si>
    <t>-731875966</t>
  </si>
  <si>
    <t>https://podminky.urs.cz/item/CS_URS_2022_02/210100002</t>
  </si>
  <si>
    <t>210100003</t>
  </si>
  <si>
    <t>Ukončení vodičů izolovaných s označením a zapojením v rozváděči nebo na přístroji průřezu žíly do 16 mm2</t>
  </si>
  <si>
    <t>-327918065</t>
  </si>
  <si>
    <t>https://podminky.urs.cz/item/CS_URS_2022_02/210100003</t>
  </si>
  <si>
    <t>210220002</t>
  </si>
  <si>
    <t>Montáž uzemňovacího vedení s upevněním, propojením a připojením pomocí svorek na povrchu vodičů FeZn drátem nebo lanem průměru do 10 mm</t>
  </si>
  <si>
    <t>-599825363</t>
  </si>
  <si>
    <t>https://podminky.urs.cz/item/CS_URS_2022_02/210220002</t>
  </si>
  <si>
    <t>35441073</t>
  </si>
  <si>
    <t>drát D 10mm FeZn</t>
  </si>
  <si>
    <t>854359779</t>
  </si>
  <si>
    <t>"E.2.11.2.1</t>
  </si>
  <si>
    <t>8*0,6211 "Přepočtené koeficientem množství</t>
  </si>
  <si>
    <t>210220020</t>
  </si>
  <si>
    <t>Montáž uzemňovacího vedení s upevněním, propojením a připojením pomocí svorek v zemi s izolací spojů vodičů FeZn páskou průřezu do 120 mm2 v městské zástavbě</t>
  </si>
  <si>
    <t>-2147219363</t>
  </si>
  <si>
    <t>https://podminky.urs.cz/item/CS_URS_2022_02/210220020</t>
  </si>
  <si>
    <t>35442062</t>
  </si>
  <si>
    <t>pás zemnící 30x4mm FeZn</t>
  </si>
  <si>
    <t>-753603290</t>
  </si>
  <si>
    <t>24*0,9524 "Přepočtené koeficientem množství</t>
  </si>
  <si>
    <t>R1216</t>
  </si>
  <si>
    <t>Montáž hromosvodného vedení svodových vodičů s podpěrami, průměru do 10 mm včetně PV01</t>
  </si>
  <si>
    <t>-1966752468</t>
  </si>
  <si>
    <t>34141131</t>
  </si>
  <si>
    <t>vodič propojovací se zvýšenou odolností jádro Cu lanované izolace pryž plášť pryž chloroprenová 1,8/3kV (3-CHBU) 1x300mm2</t>
  </si>
  <si>
    <t>1185253516</t>
  </si>
  <si>
    <t>R1217</t>
  </si>
  <si>
    <t>Montáž hromosvodného vedení svodových vodičů s podpěrami, průměru do 10 mm včetně PV15,PV22</t>
  </si>
  <si>
    <t>-876195957</t>
  </si>
  <si>
    <t>35441072</t>
  </si>
  <si>
    <t>drát D 8mm FeZn pro hromosvod</t>
  </si>
  <si>
    <t>549090737</t>
  </si>
  <si>
    <t>210220301</t>
  </si>
  <si>
    <t>Montáž hromosvodného vedení svorek se 2 šrouby</t>
  </si>
  <si>
    <t>212255143</t>
  </si>
  <si>
    <t>https://podminky.urs.cz/item/CS_URS_2022_02/210220301</t>
  </si>
  <si>
    <t>35441905</t>
  </si>
  <si>
    <t>svorka připojovací k připojení okapových žlabů</t>
  </si>
  <si>
    <t>1723262983</t>
  </si>
  <si>
    <t>35431015</t>
  </si>
  <si>
    <t>svorka uzemnění FeZn zkušební, spoj hromosvod/uzemnění</t>
  </si>
  <si>
    <t>100199504</t>
  </si>
  <si>
    <t>35441885</t>
  </si>
  <si>
    <t>svorka spojovací pro lano D 8-10mm</t>
  </si>
  <si>
    <t>648672989</t>
  </si>
  <si>
    <t>35441996</t>
  </si>
  <si>
    <t>svorka odbočovací a spojovací pro spojování kruhových a páskových vodičů, FeZn</t>
  </si>
  <si>
    <t>-492248476</t>
  </si>
  <si>
    <t>741420051</t>
  </si>
  <si>
    <t>Montáž hromosvodného vedení ochranných prvků úhelníků nebo trubek s držáky do zdiva</t>
  </si>
  <si>
    <t>1969839436</t>
  </si>
  <si>
    <t>https://podminky.urs.cz/item/CS_URS_2022_02/741420051</t>
  </si>
  <si>
    <t>35441831</t>
  </si>
  <si>
    <t>úhelník ochranný na ochranu svodu - 2000mm, FeZn</t>
  </si>
  <si>
    <t>810808484</t>
  </si>
  <si>
    <t>741420083</t>
  </si>
  <si>
    <t>Montáž hromosvodného vedení doplňků štítků k označení svodů</t>
  </si>
  <si>
    <t>922251749</t>
  </si>
  <si>
    <t>https://podminky.urs.cz/item/CS_URS_2022_02/741420083</t>
  </si>
  <si>
    <t>35442110</t>
  </si>
  <si>
    <t>štítek plastový - čísla svodů</t>
  </si>
  <si>
    <t>-349736522</t>
  </si>
  <si>
    <t>"E.11.2.1</t>
  </si>
  <si>
    <t>58541233</t>
  </si>
  <si>
    <t>pojivo sádrové normálně tuhnoucí pro instalace</t>
  </si>
  <si>
    <t>-330590722</t>
  </si>
  <si>
    <t>0,12</t>
  </si>
  <si>
    <t>56280002</t>
  </si>
  <si>
    <t>hmoždinka natloukací 6x45</t>
  </si>
  <si>
    <t>100 kus</t>
  </si>
  <si>
    <t>1634580368</t>
  </si>
  <si>
    <t>R1218</t>
  </si>
  <si>
    <t>Uložení byt. kabelu pod omítku s vysekaním drážky</t>
  </si>
  <si>
    <t>-474543475</t>
  </si>
  <si>
    <t>30+20+20+10+20</t>
  </si>
  <si>
    <t>R1219</t>
  </si>
  <si>
    <t>Demontáž a vybourání původního rozváděče R-02</t>
  </si>
  <si>
    <t>2052437876</t>
  </si>
  <si>
    <t>R1220</t>
  </si>
  <si>
    <t>Demontáž původní instalace vč. svítidel,krabic spínačů, zásuvek + zastřižení vývodů</t>
  </si>
  <si>
    <t>hod</t>
  </si>
  <si>
    <t>935136554</t>
  </si>
  <si>
    <t>741430004</t>
  </si>
  <si>
    <t>Montáž jímacích tyčí délky do 3 m, na střešní hřeben</t>
  </si>
  <si>
    <t>-1842114480</t>
  </si>
  <si>
    <t>https://podminky.urs.cz/item/CS_URS_2022_02/741430004</t>
  </si>
  <si>
    <t>R35441061</t>
  </si>
  <si>
    <t>tyč jímací  3000mm FeZn + 2držáky</t>
  </si>
  <si>
    <t>772052705</t>
  </si>
  <si>
    <t>R1227</t>
  </si>
  <si>
    <t>Ochranná stříška na tyč hromosvodu, D+M</t>
  </si>
  <si>
    <t>2068669404</t>
  </si>
  <si>
    <t>741420084</t>
  </si>
  <si>
    <t>Montáž hromosvodného vedení doplňků vodotěsných ucpávek</t>
  </si>
  <si>
    <t>-1560135476</t>
  </si>
  <si>
    <t>https://podminky.urs.cz/item/CS_URS_2022_02/741420084</t>
  </si>
  <si>
    <t>35442112</t>
  </si>
  <si>
    <t>manžeta těsnící pro kruhový vodič</t>
  </si>
  <si>
    <t>-99835550</t>
  </si>
  <si>
    <t>741</t>
  </si>
  <si>
    <t>Elektroinstalace - silnoproud</t>
  </si>
  <si>
    <t>R74181002</t>
  </si>
  <si>
    <t>technicko-bezpečnostní zkouška, vystavení průkazu Určeného technického zařízení na instalaci a hromosvod</t>
  </si>
  <si>
    <t>1798559334</t>
  </si>
  <si>
    <t>741820001</t>
  </si>
  <si>
    <t>Měření zemních odporů zemniče</t>
  </si>
  <si>
    <t>1156085542</t>
  </si>
  <si>
    <t>https://podminky.urs.cz/item/CS_URS_2022_02/741820001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</si>
  <si>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</si>
  <si>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</si>
  <si>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</si>
  <si>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</si>
  <si>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</si>
  <si>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>VRN1</t>
  </si>
  <si>
    <t>Průzkumné, geodetické a projektové práce</t>
  </si>
  <si>
    <t>013254000</t>
  </si>
  <si>
    <t>Dokumentace skutečného provedení stavby</t>
  </si>
  <si>
    <t>Soubor</t>
  </si>
  <si>
    <t>1024</t>
  </si>
  <si>
    <t>-207693104</t>
  </si>
  <si>
    <t>https://podminky.urs.cz/item/CS_URS_2022_02/013254000</t>
  </si>
  <si>
    <t>R1501</t>
  </si>
  <si>
    <t>Výrobní a dílenská dokumentace</t>
  </si>
  <si>
    <t>1292664</t>
  </si>
  <si>
    <t>klempířské, zámečnické a truhlářské prvky a otvorové výplně</t>
  </si>
  <si>
    <t>VRN3</t>
  </si>
  <si>
    <t>Zařízení staveniště</t>
  </si>
  <si>
    <t>030001000</t>
  </si>
  <si>
    <t>-490224408</t>
  </si>
  <si>
    <t>https://podminky.urs.cz/item/CS_URS_2022_02/030001000</t>
  </si>
  <si>
    <t>VRN4</t>
  </si>
  <si>
    <t>Inženýrská činnost</t>
  </si>
  <si>
    <t>045002000</t>
  </si>
  <si>
    <t>Kompletační a koordinační činnost</t>
  </si>
  <si>
    <t>-1770872637</t>
  </si>
  <si>
    <t>https://podminky.urs.cz/item/CS_URS_2022_02/045002000</t>
  </si>
  <si>
    <t>VRN6</t>
  </si>
  <si>
    <t>Územní vlivy</t>
  </si>
  <si>
    <t>060001000</t>
  </si>
  <si>
    <t>-1331716547</t>
  </si>
  <si>
    <t>https://podminky.urs.cz/item/CS_URS_2022_02/060001000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</si>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</sst>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i/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40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/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/>
    <xf numFmtId="0" fontId="12" fillId="0" borderId="0" xfId="0" applyFont="1" applyAlignment="1" applyProtection="1"/>
    <xf numFmtId="0" fontId="12" fillId="0" borderId="0" xfId="0" applyFont="1" applyAlignment="1" applyProtection="1">
      <alignment horizontal="left"/>
    </xf>
    <xf numFmtId="0" fontId="12" fillId="0" borderId="0" xfId="0" applyFont="1" applyAlignment="1" applyProtection="1">
      <protection locked="0"/>
    </xf>
    <xf numFmtId="4" fontId="12" fillId="0" borderId="0" xfId="0" applyNumberFormat="1" applyFont="1" applyAlignment="1" applyProtection="1"/>
    <xf numFmtId="0" fontId="12" fillId="0" borderId="4" xfId="0" applyFont="1" applyBorder="1" applyAlignment="1"/>
    <xf numFmtId="0" fontId="12" fillId="0" borderId="15" xfId="0" applyFont="1" applyBorder="1" applyAlignment="1" applyProtection="1"/>
    <xf numFmtId="0" fontId="12" fillId="0" borderId="0" xfId="0" applyFont="1" applyBorder="1" applyAlignment="1" applyProtection="1"/>
    <xf numFmtId="166" fontId="12" fillId="0" borderId="0" xfId="0" applyNumberFormat="1" applyFont="1" applyBorder="1" applyAlignment="1" applyProtection="1"/>
    <xf numFmtId="166" fontId="12" fillId="0" borderId="16" xfId="0" applyNumberFormat="1" applyFont="1" applyBorder="1" applyAlignment="1" applyProtection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vertical="center"/>
    </xf>
    <xf numFmtId="0" fontId="40" fillId="0" borderId="0" xfId="0" applyFont="1" applyAlignment="1" applyProtection="1">
      <alignment vertical="center" wrapText="1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center" vertical="center"/>
    </xf>
    <xf numFmtId="4" fontId="27" fillId="0" borderId="0" xfId="0" applyNumberFormat="1" applyFont="1" applyAlignment="1" applyProtection="1">
      <alignment horizontal="right" vertical="center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2" fillId="0" borderId="1" xfId="0" applyFont="1" applyBorder="1" applyAlignment="1">
      <alignment horizontal="center" vertical="center"/>
    </xf>
    <xf numFmtId="0" fontId="42" fillId="0" borderId="1" xfId="0" applyFont="1" applyBorder="1" applyAlignment="1">
      <alignment horizontal="center" vertical="center" wrapText="1"/>
    </xf>
    <xf numFmtId="0" fontId="43" fillId="0" borderId="29" xfId="0" applyFont="1" applyBorder="1" applyAlignment="1">
      <alignment horizontal="left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  <xf numFmtId="49" fontId="44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2_02/622325312" TargetMode="External"/><Relationship Id="rId117" Type="http://schemas.openxmlformats.org/officeDocument/2006/relationships/hyperlink" Target="https://podminky.urs.cz/item/CS_URS_2022_02/764511642" TargetMode="External"/><Relationship Id="rId21" Type="http://schemas.openxmlformats.org/officeDocument/2006/relationships/hyperlink" Target="https://podminky.urs.cz/item/CS_URS_2022_02/622143004" TargetMode="External"/><Relationship Id="rId42" Type="http://schemas.openxmlformats.org/officeDocument/2006/relationships/hyperlink" Target="https://podminky.urs.cz/item/CS_URS_2021_01/712400831" TargetMode="External"/><Relationship Id="rId47" Type="http://schemas.openxmlformats.org/officeDocument/2006/relationships/hyperlink" Target="https://podminky.urs.cz/item/CS_URS_2022_02/725860811" TargetMode="External"/><Relationship Id="rId63" Type="http://schemas.openxmlformats.org/officeDocument/2006/relationships/hyperlink" Target="https://podminky.urs.cz/item/CS_URS_2022_02/766825821" TargetMode="External"/><Relationship Id="rId68" Type="http://schemas.openxmlformats.org/officeDocument/2006/relationships/hyperlink" Target="https://podminky.urs.cz/item/CS_URS_2022_02/776410811" TargetMode="External"/><Relationship Id="rId84" Type="http://schemas.openxmlformats.org/officeDocument/2006/relationships/hyperlink" Target="https://podminky.urs.cz/item/CS_URS_2022_02/975022241" TargetMode="External"/><Relationship Id="rId89" Type="http://schemas.openxmlformats.org/officeDocument/2006/relationships/hyperlink" Target="https://podminky.urs.cz/item/CS_URS_2022_02/981011112" TargetMode="External"/><Relationship Id="rId112" Type="http://schemas.openxmlformats.org/officeDocument/2006/relationships/hyperlink" Target="https://podminky.urs.cz/item/CS_URS_2022_02/764221407" TargetMode="External"/><Relationship Id="rId133" Type="http://schemas.openxmlformats.org/officeDocument/2006/relationships/hyperlink" Target="https://podminky.urs.cz/item/CS_URS_2022_02/784121001" TargetMode="External"/><Relationship Id="rId16" Type="http://schemas.openxmlformats.org/officeDocument/2006/relationships/hyperlink" Target="https://podminky.urs.cz/item/CS_URS_2022_02/612135101" TargetMode="External"/><Relationship Id="rId107" Type="http://schemas.openxmlformats.org/officeDocument/2006/relationships/hyperlink" Target="https://podminky.urs.cz/item/CS_URS_2022_02/998762101" TargetMode="External"/><Relationship Id="rId11" Type="http://schemas.openxmlformats.org/officeDocument/2006/relationships/hyperlink" Target="https://podminky.urs.cz/item/CS_URS_2022_02/317168052" TargetMode="External"/><Relationship Id="rId32" Type="http://schemas.openxmlformats.org/officeDocument/2006/relationships/hyperlink" Target="https://podminky.urs.cz/item/CS_URS_2022_02/631319171" TargetMode="External"/><Relationship Id="rId37" Type="http://schemas.openxmlformats.org/officeDocument/2006/relationships/hyperlink" Target="https://podminky.urs.cz/item/CS_URS_2022_02/944611111" TargetMode="External"/><Relationship Id="rId53" Type="http://schemas.openxmlformats.org/officeDocument/2006/relationships/hyperlink" Target="https://podminky.urs.cz/item/CS_URS_2022_02/764002801" TargetMode="External"/><Relationship Id="rId58" Type="http://schemas.openxmlformats.org/officeDocument/2006/relationships/hyperlink" Target="https://podminky.urs.cz/item/CS_URS_2022_02/764004861" TargetMode="External"/><Relationship Id="rId74" Type="http://schemas.openxmlformats.org/officeDocument/2006/relationships/hyperlink" Target="https://podminky.urs.cz/item/CS_URS_2022_02/965042231" TargetMode="External"/><Relationship Id="rId79" Type="http://schemas.openxmlformats.org/officeDocument/2006/relationships/hyperlink" Target="https://podminky.urs.cz/item/CS_URS_2022_02/968062244" TargetMode="External"/><Relationship Id="rId102" Type="http://schemas.openxmlformats.org/officeDocument/2006/relationships/hyperlink" Target="https://podminky.urs.cz/item/CS_URS_2022_02/762342441" TargetMode="External"/><Relationship Id="rId123" Type="http://schemas.openxmlformats.org/officeDocument/2006/relationships/hyperlink" Target="https://podminky.urs.cz/item/CS_URS_2022_02/766622216" TargetMode="External"/><Relationship Id="rId128" Type="http://schemas.openxmlformats.org/officeDocument/2006/relationships/hyperlink" Target="https://podminky.urs.cz/item/CS_URS_2022_02/783213021" TargetMode="External"/><Relationship Id="rId5" Type="http://schemas.openxmlformats.org/officeDocument/2006/relationships/hyperlink" Target="https://podminky.urs.cz/item/CS_URS_2022_02/183403153" TargetMode="External"/><Relationship Id="rId90" Type="http://schemas.openxmlformats.org/officeDocument/2006/relationships/hyperlink" Target="https://podminky.urs.cz/item/CS_URS_2022_02/997013111" TargetMode="External"/><Relationship Id="rId95" Type="http://schemas.openxmlformats.org/officeDocument/2006/relationships/hyperlink" Target="https://podminky.urs.cz/item/CS_URS_2022_02/953943212" TargetMode="External"/><Relationship Id="rId14" Type="http://schemas.openxmlformats.org/officeDocument/2006/relationships/hyperlink" Target="https://podminky.urs.cz/item/CS_URS_2022_02/612311131" TargetMode="External"/><Relationship Id="rId22" Type="http://schemas.openxmlformats.org/officeDocument/2006/relationships/hyperlink" Target="https://podminky.urs.cz/item/CS_URS_2022_02/622131321" TargetMode="External"/><Relationship Id="rId27" Type="http://schemas.openxmlformats.org/officeDocument/2006/relationships/hyperlink" Target="https://podminky.urs.cz/item/CS_URS_2022_02/622142001" TargetMode="External"/><Relationship Id="rId30" Type="http://schemas.openxmlformats.org/officeDocument/2006/relationships/hyperlink" Target="https://podminky.urs.cz/item/CS_URS_2022_02/631311116" TargetMode="External"/><Relationship Id="rId35" Type="http://schemas.openxmlformats.org/officeDocument/2006/relationships/hyperlink" Target="https://podminky.urs.cz/item/CS_URS_2022_02/941211211" TargetMode="External"/><Relationship Id="rId43" Type="http://schemas.openxmlformats.org/officeDocument/2006/relationships/hyperlink" Target="https://podminky.urs.cz/item/CS_URS_2022_02/721210813" TargetMode="External"/><Relationship Id="rId48" Type="http://schemas.openxmlformats.org/officeDocument/2006/relationships/hyperlink" Target="https://podminky.urs.cz/item/CS_URS_2022_02/732212815" TargetMode="External"/><Relationship Id="rId56" Type="http://schemas.openxmlformats.org/officeDocument/2006/relationships/hyperlink" Target="https://podminky.urs.cz/item/CS_URS_2022_02/764002871" TargetMode="External"/><Relationship Id="rId64" Type="http://schemas.openxmlformats.org/officeDocument/2006/relationships/hyperlink" Target="https://podminky.urs.cz/item/CS_URS_2022_02/767641800" TargetMode="External"/><Relationship Id="rId69" Type="http://schemas.openxmlformats.org/officeDocument/2006/relationships/hyperlink" Target="https://podminky.urs.cz/item/CS_URS_2022_02/961044111" TargetMode="External"/><Relationship Id="rId77" Type="http://schemas.openxmlformats.org/officeDocument/2006/relationships/hyperlink" Target="https://podminky.urs.cz/item/CS_URS_2022_02/965049112" TargetMode="External"/><Relationship Id="rId100" Type="http://schemas.openxmlformats.org/officeDocument/2006/relationships/hyperlink" Target="https://podminky.urs.cz/item/CS_URS_2022_02/998711101" TargetMode="External"/><Relationship Id="rId105" Type="http://schemas.openxmlformats.org/officeDocument/2006/relationships/hyperlink" Target="https://podminky.urs.cz/item/CS_URS_2022_02/762512261" TargetMode="External"/><Relationship Id="rId113" Type="http://schemas.openxmlformats.org/officeDocument/2006/relationships/hyperlink" Target="https://podminky.urs.cz/item/CS_URS_2022_02/764121401" TargetMode="External"/><Relationship Id="rId118" Type="http://schemas.openxmlformats.org/officeDocument/2006/relationships/hyperlink" Target="https://podminky.urs.cz/item/CS_URS_2022_02/764518622" TargetMode="External"/><Relationship Id="rId126" Type="http://schemas.openxmlformats.org/officeDocument/2006/relationships/hyperlink" Target="https://podminky.urs.cz/item/CS_URS_2022_02/998766101" TargetMode="External"/><Relationship Id="rId134" Type="http://schemas.openxmlformats.org/officeDocument/2006/relationships/hyperlink" Target="https://podminky.urs.cz/item/CS_URS_2022_02/784181121" TargetMode="External"/><Relationship Id="rId8" Type="http://schemas.openxmlformats.org/officeDocument/2006/relationships/hyperlink" Target="https://podminky.urs.cz/item/CS_URS_2022_02/273351122" TargetMode="External"/><Relationship Id="rId51" Type="http://schemas.openxmlformats.org/officeDocument/2006/relationships/hyperlink" Target="https://podminky.urs.cz/item/CS_URS_2022_02/762341811" TargetMode="External"/><Relationship Id="rId72" Type="http://schemas.openxmlformats.org/officeDocument/2006/relationships/hyperlink" Target="https://podminky.urs.cz/item/CS_URS_2022_02/962032230" TargetMode="External"/><Relationship Id="rId80" Type="http://schemas.openxmlformats.org/officeDocument/2006/relationships/hyperlink" Target="https://podminky.urs.cz/item/CS_URS_2022_02/968062356" TargetMode="External"/><Relationship Id="rId85" Type="http://schemas.openxmlformats.org/officeDocument/2006/relationships/hyperlink" Target="https://podminky.urs.cz/item/CS_URS_2022_02/977211122" TargetMode="External"/><Relationship Id="rId93" Type="http://schemas.openxmlformats.org/officeDocument/2006/relationships/hyperlink" Target="https://podminky.urs.cz/item/CS_URS_2022_02/997013631" TargetMode="External"/><Relationship Id="rId98" Type="http://schemas.openxmlformats.org/officeDocument/2006/relationships/hyperlink" Target="https://podminky.urs.cz/item/CS_URS_2022_02/711141559" TargetMode="External"/><Relationship Id="rId121" Type="http://schemas.openxmlformats.org/officeDocument/2006/relationships/hyperlink" Target="https://podminky.urs.cz/item/CS_URS_2022_02/766121210" TargetMode="External"/><Relationship Id="rId3" Type="http://schemas.openxmlformats.org/officeDocument/2006/relationships/hyperlink" Target="https://podminky.urs.cz/item/CS_URS_2022_02/113106071" TargetMode="External"/><Relationship Id="rId12" Type="http://schemas.openxmlformats.org/officeDocument/2006/relationships/hyperlink" Target="https://podminky.urs.cz/item/CS_URS_2022_02/596211110" TargetMode="External"/><Relationship Id="rId17" Type="http://schemas.openxmlformats.org/officeDocument/2006/relationships/hyperlink" Target="https://podminky.urs.cz/item/CS_URS_2022_02/612131101" TargetMode="External"/><Relationship Id="rId25" Type="http://schemas.openxmlformats.org/officeDocument/2006/relationships/hyperlink" Target="https://podminky.urs.cz/item/CS_URS_2022_02/622323111" TargetMode="External"/><Relationship Id="rId33" Type="http://schemas.openxmlformats.org/officeDocument/2006/relationships/hyperlink" Target="https://podminky.urs.cz/item/CS_URS_2022_02/631361821" TargetMode="External"/><Relationship Id="rId38" Type="http://schemas.openxmlformats.org/officeDocument/2006/relationships/hyperlink" Target="https://podminky.urs.cz/item/CS_URS_2022_02/944611211" TargetMode="External"/><Relationship Id="rId46" Type="http://schemas.openxmlformats.org/officeDocument/2006/relationships/hyperlink" Target="https://podminky.urs.cz/item/CS_URS_2022_02/725850800" TargetMode="External"/><Relationship Id="rId59" Type="http://schemas.openxmlformats.org/officeDocument/2006/relationships/hyperlink" Target="https://podminky.urs.cz/item/CS_URS_2022_02/765131803" TargetMode="External"/><Relationship Id="rId67" Type="http://schemas.openxmlformats.org/officeDocument/2006/relationships/hyperlink" Target="https://podminky.urs.cz/item/CS_URS_2022_02/776201812" TargetMode="External"/><Relationship Id="rId103" Type="http://schemas.openxmlformats.org/officeDocument/2006/relationships/hyperlink" Target="https://podminky.urs.cz/item/CS_URS_2022_02/762395000" TargetMode="External"/><Relationship Id="rId108" Type="http://schemas.openxmlformats.org/officeDocument/2006/relationships/hyperlink" Target="https://podminky.urs.cz/item/CS_URS_2022_02/763131451" TargetMode="External"/><Relationship Id="rId116" Type="http://schemas.openxmlformats.org/officeDocument/2006/relationships/hyperlink" Target="https://podminky.urs.cz/item/CS_URS_2022_02/764511602" TargetMode="External"/><Relationship Id="rId124" Type="http://schemas.openxmlformats.org/officeDocument/2006/relationships/hyperlink" Target="https://podminky.urs.cz/item/CS_URS_2022_02/766660002" TargetMode="External"/><Relationship Id="rId129" Type="http://schemas.openxmlformats.org/officeDocument/2006/relationships/hyperlink" Target="https://podminky.urs.cz/item/CS_URS_2022_02/783214111" TargetMode="External"/><Relationship Id="rId20" Type="http://schemas.openxmlformats.org/officeDocument/2006/relationships/hyperlink" Target="https://podminky.urs.cz/item/CS_URS_2022_02/622143003" TargetMode="External"/><Relationship Id="rId41" Type="http://schemas.openxmlformats.org/officeDocument/2006/relationships/hyperlink" Target="https://podminky.urs.cz/item/CS_URS_2022_02/952901111" TargetMode="External"/><Relationship Id="rId54" Type="http://schemas.openxmlformats.org/officeDocument/2006/relationships/hyperlink" Target="https://podminky.urs.cz/item/CS_URS_2022_02/764002812" TargetMode="External"/><Relationship Id="rId62" Type="http://schemas.openxmlformats.org/officeDocument/2006/relationships/hyperlink" Target="https://podminky.urs.cz/item/CS_URS_2022_02/766691914" TargetMode="External"/><Relationship Id="rId70" Type="http://schemas.openxmlformats.org/officeDocument/2006/relationships/hyperlink" Target="https://podminky.urs.cz/item/CS_URS_2022_02/962031132" TargetMode="External"/><Relationship Id="rId75" Type="http://schemas.openxmlformats.org/officeDocument/2006/relationships/hyperlink" Target="https://podminky.urs.cz/item/CS_URS_2022_02/965042241" TargetMode="External"/><Relationship Id="rId83" Type="http://schemas.openxmlformats.org/officeDocument/2006/relationships/hyperlink" Target="https://podminky.urs.cz/item/CS_URS_2022_02/974031666" TargetMode="External"/><Relationship Id="rId88" Type="http://schemas.openxmlformats.org/officeDocument/2006/relationships/hyperlink" Target="https://podminky.urs.cz/item/CS_URS_2022_02/977151123" TargetMode="External"/><Relationship Id="rId91" Type="http://schemas.openxmlformats.org/officeDocument/2006/relationships/hyperlink" Target="https://podminky.urs.cz/item/CS_URS_2022_02/997013511" TargetMode="External"/><Relationship Id="rId96" Type="http://schemas.openxmlformats.org/officeDocument/2006/relationships/hyperlink" Target="https://podminky.urs.cz/item/CS_URS_2022_02/711111001" TargetMode="External"/><Relationship Id="rId111" Type="http://schemas.openxmlformats.org/officeDocument/2006/relationships/hyperlink" Target="https://podminky.urs.cz/item/CS_URS_2022_02/764002414" TargetMode="External"/><Relationship Id="rId132" Type="http://schemas.openxmlformats.org/officeDocument/2006/relationships/hyperlink" Target="https://podminky.urs.cz/item/CS_URS_2022_02/784111001" TargetMode="External"/><Relationship Id="rId1" Type="http://schemas.openxmlformats.org/officeDocument/2006/relationships/hyperlink" Target="https://podminky.urs.cz/item/CS_URS_2022_02/111203201" TargetMode="External"/><Relationship Id="rId6" Type="http://schemas.openxmlformats.org/officeDocument/2006/relationships/hyperlink" Target="https://podminky.urs.cz/item/CS_URS_2022_02/273321311" TargetMode="External"/><Relationship Id="rId15" Type="http://schemas.openxmlformats.org/officeDocument/2006/relationships/hyperlink" Target="https://podminky.urs.cz/item/CS_URS_2022_02/612325422" TargetMode="External"/><Relationship Id="rId23" Type="http://schemas.openxmlformats.org/officeDocument/2006/relationships/hyperlink" Target="https://podminky.urs.cz/item/CS_URS_2022_02/622135002" TargetMode="External"/><Relationship Id="rId28" Type="http://schemas.openxmlformats.org/officeDocument/2006/relationships/hyperlink" Target="https://podminky.urs.cz/item/CS_URS_2022_02/782991116" TargetMode="External"/><Relationship Id="rId36" Type="http://schemas.openxmlformats.org/officeDocument/2006/relationships/hyperlink" Target="https://podminky.urs.cz/item/CS_URS_2022_02/941211811" TargetMode="External"/><Relationship Id="rId49" Type="http://schemas.openxmlformats.org/officeDocument/2006/relationships/hyperlink" Target="https://podminky.urs.cz/item/CS_URS_2022_02/735111810" TargetMode="External"/><Relationship Id="rId57" Type="http://schemas.openxmlformats.org/officeDocument/2006/relationships/hyperlink" Target="https://podminky.urs.cz/item/CS_URS_2022_02/764004801" TargetMode="External"/><Relationship Id="rId106" Type="http://schemas.openxmlformats.org/officeDocument/2006/relationships/hyperlink" Target="https://podminky.urs.cz/item/CS_URS_2022_02/762595001" TargetMode="External"/><Relationship Id="rId114" Type="http://schemas.openxmlformats.org/officeDocument/2006/relationships/hyperlink" Target="https://podminky.urs.cz/item/CS_URS_2022_02/764223456" TargetMode="External"/><Relationship Id="rId119" Type="http://schemas.openxmlformats.org/officeDocument/2006/relationships/hyperlink" Target="https://podminky.urs.cz/item/CS_URS_2022_02/998764101" TargetMode="External"/><Relationship Id="rId127" Type="http://schemas.openxmlformats.org/officeDocument/2006/relationships/hyperlink" Target="https://podminky.urs.cz/item/CS_URS_2022_02/998767101" TargetMode="External"/><Relationship Id="rId10" Type="http://schemas.openxmlformats.org/officeDocument/2006/relationships/hyperlink" Target="https://podminky.urs.cz/item/CS_URS_2022_02/310239211" TargetMode="External"/><Relationship Id="rId31" Type="http://schemas.openxmlformats.org/officeDocument/2006/relationships/hyperlink" Target="https://podminky.urs.cz/item/CS_URS_2022_02/631319011" TargetMode="External"/><Relationship Id="rId44" Type="http://schemas.openxmlformats.org/officeDocument/2006/relationships/hyperlink" Target="https://podminky.urs.cz/item/CS_URS_2022_02/725210821" TargetMode="External"/><Relationship Id="rId52" Type="http://schemas.openxmlformats.org/officeDocument/2006/relationships/hyperlink" Target="https://podminky.urs.cz/item/CS_URS_2022_02/762343811" TargetMode="External"/><Relationship Id="rId60" Type="http://schemas.openxmlformats.org/officeDocument/2006/relationships/hyperlink" Target="https://podminky.urs.cz/item/CS_URS_2022_02/765131823" TargetMode="External"/><Relationship Id="rId65" Type="http://schemas.openxmlformats.org/officeDocument/2006/relationships/hyperlink" Target="https://podminky.urs.cz/item/CS_URS_2022_02/767996701" TargetMode="External"/><Relationship Id="rId73" Type="http://schemas.openxmlformats.org/officeDocument/2006/relationships/hyperlink" Target="https://podminky.urs.cz/item/CS_URS_2022_02/962032641" TargetMode="External"/><Relationship Id="rId78" Type="http://schemas.openxmlformats.org/officeDocument/2006/relationships/hyperlink" Target="https://podminky.urs.cz/item/CS_URS_2022_02/965081213" TargetMode="External"/><Relationship Id="rId81" Type="http://schemas.openxmlformats.org/officeDocument/2006/relationships/hyperlink" Target="https://podminky.urs.cz/item/CS_URS_2022_02/968062375" TargetMode="External"/><Relationship Id="rId86" Type="http://schemas.openxmlformats.org/officeDocument/2006/relationships/hyperlink" Target="https://podminky.urs.cz/item/CS_URS_2022_02/977312113" TargetMode="External"/><Relationship Id="rId94" Type="http://schemas.openxmlformats.org/officeDocument/2006/relationships/hyperlink" Target="https://podminky.urs.cz/item/CS_URS_2022_02/998011001" TargetMode="External"/><Relationship Id="rId99" Type="http://schemas.openxmlformats.org/officeDocument/2006/relationships/hyperlink" Target="https://podminky.urs.cz/item/CS_URS_2022_02/711142559" TargetMode="External"/><Relationship Id="rId101" Type="http://schemas.openxmlformats.org/officeDocument/2006/relationships/hyperlink" Target="https://podminky.urs.cz/item/CS_URS_2022_02/762341210" TargetMode="External"/><Relationship Id="rId122" Type="http://schemas.openxmlformats.org/officeDocument/2006/relationships/hyperlink" Target="https://podminky.urs.cz/item/CS_URS_2022_02/766622131" TargetMode="External"/><Relationship Id="rId130" Type="http://schemas.openxmlformats.org/officeDocument/2006/relationships/hyperlink" Target="https://podminky.urs.cz/item/CS_URS_2022_02/783943151" TargetMode="External"/><Relationship Id="rId135" Type="http://schemas.openxmlformats.org/officeDocument/2006/relationships/hyperlink" Target="https://podminky.urs.cz/item/CS_URS_2022_02/784211101" TargetMode="External"/><Relationship Id="rId4" Type="http://schemas.openxmlformats.org/officeDocument/2006/relationships/hyperlink" Target="https://podminky.urs.cz/item/CS_URS_2022_02/113107123" TargetMode="External"/><Relationship Id="rId9" Type="http://schemas.openxmlformats.org/officeDocument/2006/relationships/hyperlink" Target="https://podminky.urs.cz/item/CS_URS_2022_02/274362021" TargetMode="External"/><Relationship Id="rId13" Type="http://schemas.openxmlformats.org/officeDocument/2006/relationships/hyperlink" Target="https://podminky.urs.cz/item/CS_URS_2022_02/612131321" TargetMode="External"/><Relationship Id="rId18" Type="http://schemas.openxmlformats.org/officeDocument/2006/relationships/hyperlink" Target="https://podminky.urs.cz/item/CS_URS_2022_02/612142001" TargetMode="External"/><Relationship Id="rId39" Type="http://schemas.openxmlformats.org/officeDocument/2006/relationships/hyperlink" Target="https://podminky.urs.cz/item/CS_URS_2022_02/944611811" TargetMode="External"/><Relationship Id="rId109" Type="http://schemas.openxmlformats.org/officeDocument/2006/relationships/hyperlink" Target="https://podminky.urs.cz/item/CS_URS_2022_02/763131714" TargetMode="External"/><Relationship Id="rId34" Type="http://schemas.openxmlformats.org/officeDocument/2006/relationships/hyperlink" Target="https://podminky.urs.cz/item/CS_URS_2022_02/941211111" TargetMode="External"/><Relationship Id="rId50" Type="http://schemas.openxmlformats.org/officeDocument/2006/relationships/hyperlink" Target="https://podminky.urs.cz/item/CS_URS_2022_02/741211843" TargetMode="External"/><Relationship Id="rId55" Type="http://schemas.openxmlformats.org/officeDocument/2006/relationships/hyperlink" Target="https://podminky.urs.cz/item/CS_URS_2022_02/764002851" TargetMode="External"/><Relationship Id="rId76" Type="http://schemas.openxmlformats.org/officeDocument/2006/relationships/hyperlink" Target="https://podminky.urs.cz/item/CS_URS_2022_02/965043331" TargetMode="External"/><Relationship Id="rId97" Type="http://schemas.openxmlformats.org/officeDocument/2006/relationships/hyperlink" Target="https://podminky.urs.cz/item/CS_URS_2022_02/711112001" TargetMode="External"/><Relationship Id="rId104" Type="http://schemas.openxmlformats.org/officeDocument/2006/relationships/hyperlink" Target="https://podminky.urs.cz/item/CS_URS_2022_02/762511276" TargetMode="External"/><Relationship Id="rId120" Type="http://schemas.openxmlformats.org/officeDocument/2006/relationships/hyperlink" Target="https://podminky.urs.cz/item/CS_URS_2022_02/765191011" TargetMode="External"/><Relationship Id="rId125" Type="http://schemas.openxmlformats.org/officeDocument/2006/relationships/hyperlink" Target="https://podminky.urs.cz/item/CS_URS_2022_02/766694112" TargetMode="External"/><Relationship Id="rId7" Type="http://schemas.openxmlformats.org/officeDocument/2006/relationships/hyperlink" Target="https://podminky.urs.cz/item/CS_URS_2022_02/273351121" TargetMode="External"/><Relationship Id="rId71" Type="http://schemas.openxmlformats.org/officeDocument/2006/relationships/hyperlink" Target="https://podminky.urs.cz/item/CS_URS_2022_02/962031133" TargetMode="External"/><Relationship Id="rId92" Type="http://schemas.openxmlformats.org/officeDocument/2006/relationships/hyperlink" Target="https://podminky.urs.cz/item/CS_URS_2022_02/997013509" TargetMode="External"/><Relationship Id="rId2" Type="http://schemas.openxmlformats.org/officeDocument/2006/relationships/hyperlink" Target="https://podminky.urs.cz/item/CS_URS_2022_02/111209111" TargetMode="External"/><Relationship Id="rId29" Type="http://schemas.openxmlformats.org/officeDocument/2006/relationships/hyperlink" Target="https://podminky.urs.cz/item/CS_URS_2022_02/985131111" TargetMode="External"/><Relationship Id="rId24" Type="http://schemas.openxmlformats.org/officeDocument/2006/relationships/hyperlink" Target="https://podminky.urs.cz/item/CS_URS_2022_02/622131101" TargetMode="External"/><Relationship Id="rId40" Type="http://schemas.openxmlformats.org/officeDocument/2006/relationships/hyperlink" Target="https://podminky.urs.cz/item/CS_URS_2022_02/949101111" TargetMode="External"/><Relationship Id="rId45" Type="http://schemas.openxmlformats.org/officeDocument/2006/relationships/hyperlink" Target="https://podminky.urs.cz/item/CS_URS_2022_02/725820801" TargetMode="External"/><Relationship Id="rId66" Type="http://schemas.openxmlformats.org/officeDocument/2006/relationships/hyperlink" Target="https://podminky.urs.cz/item/CS_URS_2022_02/767996802" TargetMode="External"/><Relationship Id="rId87" Type="http://schemas.openxmlformats.org/officeDocument/2006/relationships/hyperlink" Target="https://podminky.urs.cz/item/CS_URS_2022_02/978059541" TargetMode="External"/><Relationship Id="rId110" Type="http://schemas.openxmlformats.org/officeDocument/2006/relationships/hyperlink" Target="https://podminky.urs.cz/item/CS_URS_2022_02/998763301" TargetMode="External"/><Relationship Id="rId115" Type="http://schemas.openxmlformats.org/officeDocument/2006/relationships/hyperlink" Target="https://podminky.urs.cz/item/CS_URS_2022_02/764216644" TargetMode="External"/><Relationship Id="rId131" Type="http://schemas.openxmlformats.org/officeDocument/2006/relationships/hyperlink" Target="https://podminky.urs.cz/item/CS_URS_2022_02/783947161" TargetMode="External"/><Relationship Id="rId136" Type="http://schemas.openxmlformats.org/officeDocument/2006/relationships/drawing" Target="../drawings/drawing2.xml"/><Relationship Id="rId61" Type="http://schemas.openxmlformats.org/officeDocument/2006/relationships/hyperlink" Target="https://podminky.urs.cz/item/CS_URS_2022_02/766441821" TargetMode="External"/><Relationship Id="rId82" Type="http://schemas.openxmlformats.org/officeDocument/2006/relationships/hyperlink" Target="https://podminky.urs.cz/item/CS_URS_2022_02/968062558" TargetMode="External"/><Relationship Id="rId19" Type="http://schemas.openxmlformats.org/officeDocument/2006/relationships/hyperlink" Target="https://podminky.urs.cz/item/CS_URS_2022_02/61232112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2/741210002" TargetMode="External"/><Relationship Id="rId13" Type="http://schemas.openxmlformats.org/officeDocument/2006/relationships/hyperlink" Target="https://podminky.urs.cz/item/CS_URS_2022_02/220260103" TargetMode="External"/><Relationship Id="rId18" Type="http://schemas.openxmlformats.org/officeDocument/2006/relationships/hyperlink" Target="https://podminky.urs.cz/item/CS_URS_2022_02/741122143" TargetMode="External"/><Relationship Id="rId26" Type="http://schemas.openxmlformats.org/officeDocument/2006/relationships/hyperlink" Target="https://podminky.urs.cz/item/CS_URS_2022_02/741420051" TargetMode="External"/><Relationship Id="rId3" Type="http://schemas.openxmlformats.org/officeDocument/2006/relationships/hyperlink" Target="https://podminky.urs.cz/item/CS_URS_2022_02/162751117" TargetMode="External"/><Relationship Id="rId21" Type="http://schemas.openxmlformats.org/officeDocument/2006/relationships/hyperlink" Target="https://podminky.urs.cz/item/CS_URS_2022_02/210100002" TargetMode="External"/><Relationship Id="rId7" Type="http://schemas.openxmlformats.org/officeDocument/2006/relationships/hyperlink" Target="https://podminky.urs.cz/item/CS_URS_2022_02/596211110" TargetMode="External"/><Relationship Id="rId12" Type="http://schemas.openxmlformats.org/officeDocument/2006/relationships/hyperlink" Target="https://podminky.urs.cz/item/CS_URS_2022_02/741110101" TargetMode="External"/><Relationship Id="rId17" Type="http://schemas.openxmlformats.org/officeDocument/2006/relationships/hyperlink" Target="https://podminky.urs.cz/item/CS_URS_2022_02/741122024" TargetMode="External"/><Relationship Id="rId25" Type="http://schemas.openxmlformats.org/officeDocument/2006/relationships/hyperlink" Target="https://podminky.urs.cz/item/CS_URS_2022_02/210220301" TargetMode="External"/><Relationship Id="rId2" Type="http://schemas.openxmlformats.org/officeDocument/2006/relationships/hyperlink" Target="https://podminky.urs.cz/item/CS_URS_2022_02/132251101" TargetMode="External"/><Relationship Id="rId16" Type="http://schemas.openxmlformats.org/officeDocument/2006/relationships/hyperlink" Target="https://podminky.urs.cz/item/CS_URS_2022_02/741122016" TargetMode="External"/><Relationship Id="rId20" Type="http://schemas.openxmlformats.org/officeDocument/2006/relationships/hyperlink" Target="https://podminky.urs.cz/item/CS_URS_2022_02/210100001" TargetMode="External"/><Relationship Id="rId29" Type="http://schemas.openxmlformats.org/officeDocument/2006/relationships/hyperlink" Target="https://podminky.urs.cz/item/CS_URS_2022_02/741420084" TargetMode="External"/><Relationship Id="rId1" Type="http://schemas.openxmlformats.org/officeDocument/2006/relationships/hyperlink" Target="https://podminky.urs.cz/item/CS_URS_2022_02/113106123" TargetMode="External"/><Relationship Id="rId6" Type="http://schemas.openxmlformats.org/officeDocument/2006/relationships/hyperlink" Target="https://podminky.urs.cz/item/CS_URS_2022_02/174111101" TargetMode="External"/><Relationship Id="rId11" Type="http://schemas.openxmlformats.org/officeDocument/2006/relationships/hyperlink" Target="https://podminky.urs.cz/item/CS_URS_2022_02/741313152" TargetMode="External"/><Relationship Id="rId24" Type="http://schemas.openxmlformats.org/officeDocument/2006/relationships/hyperlink" Target="https://podminky.urs.cz/item/CS_URS_2022_02/210220020" TargetMode="External"/><Relationship Id="rId5" Type="http://schemas.openxmlformats.org/officeDocument/2006/relationships/hyperlink" Target="https://podminky.urs.cz/item/CS_URS_2022_02/171201231" TargetMode="External"/><Relationship Id="rId15" Type="http://schemas.openxmlformats.org/officeDocument/2006/relationships/hyperlink" Target="https://podminky.urs.cz/item/CS_URS_2022_02/741122015" TargetMode="External"/><Relationship Id="rId23" Type="http://schemas.openxmlformats.org/officeDocument/2006/relationships/hyperlink" Target="https://podminky.urs.cz/item/CS_URS_2022_02/210220002" TargetMode="External"/><Relationship Id="rId28" Type="http://schemas.openxmlformats.org/officeDocument/2006/relationships/hyperlink" Target="https://podminky.urs.cz/item/CS_URS_2022_02/741430004" TargetMode="External"/><Relationship Id="rId10" Type="http://schemas.openxmlformats.org/officeDocument/2006/relationships/hyperlink" Target="https://podminky.urs.cz/item/CS_URS_2022_02/741313082" TargetMode="External"/><Relationship Id="rId19" Type="http://schemas.openxmlformats.org/officeDocument/2006/relationships/hyperlink" Target="https://podminky.urs.cz/item/CS_URS_2022_02/741120201" TargetMode="External"/><Relationship Id="rId31" Type="http://schemas.openxmlformats.org/officeDocument/2006/relationships/drawing" Target="../drawings/drawing3.xml"/><Relationship Id="rId4" Type="http://schemas.openxmlformats.org/officeDocument/2006/relationships/hyperlink" Target="https://podminky.urs.cz/item/CS_URS_2022_02/162751119" TargetMode="External"/><Relationship Id="rId9" Type="http://schemas.openxmlformats.org/officeDocument/2006/relationships/hyperlink" Target="https://podminky.urs.cz/item/CS_URS_2022_02/741310031" TargetMode="External"/><Relationship Id="rId14" Type="http://schemas.openxmlformats.org/officeDocument/2006/relationships/hyperlink" Target="https://podminky.urs.cz/item/CS_URS_2022_02/741122011" TargetMode="External"/><Relationship Id="rId22" Type="http://schemas.openxmlformats.org/officeDocument/2006/relationships/hyperlink" Target="https://podminky.urs.cz/item/CS_URS_2022_02/210100003" TargetMode="External"/><Relationship Id="rId27" Type="http://schemas.openxmlformats.org/officeDocument/2006/relationships/hyperlink" Target="https://podminky.urs.cz/item/CS_URS_2022_02/741420083" TargetMode="External"/><Relationship Id="rId30" Type="http://schemas.openxmlformats.org/officeDocument/2006/relationships/hyperlink" Target="https://podminky.urs.cz/item/CS_URS_2022_02/741820001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2_02/045002000" TargetMode="External"/><Relationship Id="rId2" Type="http://schemas.openxmlformats.org/officeDocument/2006/relationships/hyperlink" Target="https://podminky.urs.cz/item/CS_URS_2022_02/030001000" TargetMode="External"/><Relationship Id="rId1" Type="http://schemas.openxmlformats.org/officeDocument/2006/relationships/hyperlink" Target="https://podminky.urs.cz/item/CS_URS_2022_02/013254000" TargetMode="External"/><Relationship Id="rId5" Type="http://schemas.openxmlformats.org/officeDocument/2006/relationships/drawing" Target="../drawings/drawing4.xml"/><Relationship Id="rId4" Type="http://schemas.openxmlformats.org/officeDocument/2006/relationships/hyperlink" Target="https://podminky.urs.cz/item/CS_URS_2022_02/060001000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tabSelected="1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86"/>
      <c r="AS2" s="386"/>
      <c r="AT2" s="386"/>
      <c r="AU2" s="386"/>
      <c r="AV2" s="386"/>
      <c r="AW2" s="386"/>
      <c r="AX2" s="386"/>
      <c r="AY2" s="386"/>
      <c r="AZ2" s="386"/>
      <c r="BA2" s="386"/>
      <c r="BB2" s="386"/>
      <c r="BC2" s="386"/>
      <c r="BD2" s="386"/>
      <c r="BE2" s="386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70" t="s">
        <v>14</v>
      </c>
      <c r="L5" s="371"/>
      <c r="M5" s="371"/>
      <c r="N5" s="371"/>
      <c r="O5" s="371"/>
      <c r="P5" s="371"/>
      <c r="Q5" s="371"/>
      <c r="R5" s="371"/>
      <c r="S5" s="371"/>
      <c r="T5" s="371"/>
      <c r="U5" s="371"/>
      <c r="V5" s="371"/>
      <c r="W5" s="371"/>
      <c r="X5" s="371"/>
      <c r="Y5" s="371"/>
      <c r="Z5" s="371"/>
      <c r="AA5" s="371"/>
      <c r="AB5" s="371"/>
      <c r="AC5" s="371"/>
      <c r="AD5" s="371"/>
      <c r="AE5" s="371"/>
      <c r="AF5" s="371"/>
      <c r="AG5" s="371"/>
      <c r="AH5" s="371"/>
      <c r="AI5" s="371"/>
      <c r="AJ5" s="371"/>
      <c r="AK5" s="371"/>
      <c r="AL5" s="371"/>
      <c r="AM5" s="371"/>
      <c r="AN5" s="371"/>
      <c r="AO5" s="371"/>
      <c r="AP5" s="24"/>
      <c r="AQ5" s="24"/>
      <c r="AR5" s="22"/>
      <c r="BE5" s="367" t="s">
        <v>15</v>
      </c>
      <c r="BS5" s="19" t="s">
        <v>6</v>
      </c>
    </row>
    <row r="6" spans="1:74" s="1" customFormat="1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72" t="s">
        <v>17</v>
      </c>
      <c r="L6" s="371"/>
      <c r="M6" s="371"/>
      <c r="N6" s="371"/>
      <c r="O6" s="371"/>
      <c r="P6" s="371"/>
      <c r="Q6" s="371"/>
      <c r="R6" s="371"/>
      <c r="S6" s="371"/>
      <c r="T6" s="371"/>
      <c r="U6" s="371"/>
      <c r="V6" s="371"/>
      <c r="W6" s="371"/>
      <c r="X6" s="371"/>
      <c r="Y6" s="371"/>
      <c r="Z6" s="371"/>
      <c r="AA6" s="371"/>
      <c r="AB6" s="371"/>
      <c r="AC6" s="371"/>
      <c r="AD6" s="371"/>
      <c r="AE6" s="371"/>
      <c r="AF6" s="371"/>
      <c r="AG6" s="371"/>
      <c r="AH6" s="371"/>
      <c r="AI6" s="371"/>
      <c r="AJ6" s="371"/>
      <c r="AK6" s="371"/>
      <c r="AL6" s="371"/>
      <c r="AM6" s="371"/>
      <c r="AN6" s="371"/>
      <c r="AO6" s="371"/>
      <c r="AP6" s="24"/>
      <c r="AQ6" s="24"/>
      <c r="AR6" s="22"/>
      <c r="BE6" s="368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19</v>
      </c>
      <c r="AO7" s="24"/>
      <c r="AP7" s="24"/>
      <c r="AQ7" s="24"/>
      <c r="AR7" s="22"/>
      <c r="BE7" s="368"/>
      <c r="BS7" s="19" t="s">
        <v>6</v>
      </c>
    </row>
    <row r="8" spans="1:74" s="1" customFormat="1" ht="12" customHeight="1">
      <c r="B8" s="23"/>
      <c r="C8" s="24"/>
      <c r="D8" s="31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23</v>
      </c>
      <c r="AL8" s="24"/>
      <c r="AM8" s="24"/>
      <c r="AN8" s="32" t="s">
        <v>24</v>
      </c>
      <c r="AO8" s="24"/>
      <c r="AP8" s="24"/>
      <c r="AQ8" s="24"/>
      <c r="AR8" s="22"/>
      <c r="BE8" s="368"/>
      <c r="BS8" s="19" t="s">
        <v>6</v>
      </c>
    </row>
    <row r="9" spans="1:74" s="1" customFormat="1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68"/>
      <c r="BS9" s="19" t="s">
        <v>6</v>
      </c>
    </row>
    <row r="10" spans="1:74" s="1" customFormat="1" ht="12" customHeight="1">
      <c r="B10" s="23"/>
      <c r="C10" s="24"/>
      <c r="D10" s="31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68"/>
      <c r="BS10" s="19" t="s">
        <v>6</v>
      </c>
    </row>
    <row r="11" spans="1:74" s="1" customFormat="1" ht="18.399999999999999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68"/>
      <c r="BS11" s="19" t="s">
        <v>6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68"/>
      <c r="BS12" s="19" t="s">
        <v>6</v>
      </c>
    </row>
    <row r="13" spans="1:74" s="1" customFormat="1" ht="12" customHeight="1">
      <c r="B13" s="23"/>
      <c r="C13" s="24"/>
      <c r="D13" s="31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26</v>
      </c>
      <c r="AL13" s="24"/>
      <c r="AM13" s="24"/>
      <c r="AN13" s="33" t="s">
        <v>30</v>
      </c>
      <c r="AO13" s="24"/>
      <c r="AP13" s="24"/>
      <c r="AQ13" s="24"/>
      <c r="AR13" s="22"/>
      <c r="BE13" s="368"/>
      <c r="BS13" s="19" t="s">
        <v>6</v>
      </c>
    </row>
    <row r="14" spans="1:74">
      <c r="B14" s="23"/>
      <c r="C14" s="24"/>
      <c r="D14" s="24"/>
      <c r="E14" s="373" t="s">
        <v>30</v>
      </c>
      <c r="F14" s="374"/>
      <c r="G14" s="374"/>
      <c r="H14" s="374"/>
      <c r="I14" s="374"/>
      <c r="J14" s="374"/>
      <c r="K14" s="374"/>
      <c r="L14" s="374"/>
      <c r="M14" s="374"/>
      <c r="N14" s="374"/>
      <c r="O14" s="374"/>
      <c r="P14" s="374"/>
      <c r="Q14" s="374"/>
      <c r="R14" s="374"/>
      <c r="S14" s="374"/>
      <c r="T14" s="374"/>
      <c r="U14" s="374"/>
      <c r="V14" s="374"/>
      <c r="W14" s="374"/>
      <c r="X14" s="374"/>
      <c r="Y14" s="374"/>
      <c r="Z14" s="374"/>
      <c r="AA14" s="374"/>
      <c r="AB14" s="374"/>
      <c r="AC14" s="374"/>
      <c r="AD14" s="374"/>
      <c r="AE14" s="374"/>
      <c r="AF14" s="374"/>
      <c r="AG14" s="374"/>
      <c r="AH14" s="374"/>
      <c r="AI14" s="374"/>
      <c r="AJ14" s="374"/>
      <c r="AK14" s="31" t="s">
        <v>28</v>
      </c>
      <c r="AL14" s="24"/>
      <c r="AM14" s="24"/>
      <c r="AN14" s="33" t="s">
        <v>30</v>
      </c>
      <c r="AO14" s="24"/>
      <c r="AP14" s="24"/>
      <c r="AQ14" s="24"/>
      <c r="AR14" s="22"/>
      <c r="BE14" s="368"/>
      <c r="BS14" s="19" t="s">
        <v>6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68"/>
      <c r="BS15" s="19" t="s">
        <v>4</v>
      </c>
    </row>
    <row r="16" spans="1:74" s="1" customFormat="1" ht="12" customHeight="1">
      <c r="B16" s="23"/>
      <c r="C16" s="24"/>
      <c r="D16" s="31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68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68"/>
      <c r="BS17" s="19" t="s">
        <v>33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68"/>
      <c r="BS18" s="19" t="s">
        <v>6</v>
      </c>
    </row>
    <row r="19" spans="1:71" s="1" customFormat="1" ht="12" customHeight="1">
      <c r="B19" s="23"/>
      <c r="C19" s="24"/>
      <c r="D19" s="31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68"/>
      <c r="BS19" s="19" t="s">
        <v>6</v>
      </c>
    </row>
    <row r="20" spans="1:71" s="1" customFormat="1" ht="18.399999999999999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68"/>
      <c r="BS20" s="19" t="s">
        <v>4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68"/>
    </row>
    <row r="22" spans="1:71" s="1" customFormat="1" ht="12" customHeight="1">
      <c r="B22" s="23"/>
      <c r="C22" s="24"/>
      <c r="D22" s="31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68"/>
    </row>
    <row r="23" spans="1:71" s="1" customFormat="1" ht="47.25" customHeight="1">
      <c r="B23" s="23"/>
      <c r="C23" s="24"/>
      <c r="D23" s="24"/>
      <c r="E23" s="375" t="s">
        <v>37</v>
      </c>
      <c r="F23" s="375"/>
      <c r="G23" s="375"/>
      <c r="H23" s="375"/>
      <c r="I23" s="375"/>
      <c r="J23" s="375"/>
      <c r="K23" s="375"/>
      <c r="L23" s="375"/>
      <c r="M23" s="375"/>
      <c r="N23" s="375"/>
      <c r="O23" s="375"/>
      <c r="P23" s="375"/>
      <c r="Q23" s="375"/>
      <c r="R23" s="375"/>
      <c r="S23" s="375"/>
      <c r="T23" s="375"/>
      <c r="U23" s="375"/>
      <c r="V23" s="375"/>
      <c r="W23" s="375"/>
      <c r="X23" s="375"/>
      <c r="Y23" s="375"/>
      <c r="Z23" s="375"/>
      <c r="AA23" s="375"/>
      <c r="AB23" s="375"/>
      <c r="AC23" s="375"/>
      <c r="AD23" s="375"/>
      <c r="AE23" s="375"/>
      <c r="AF23" s="375"/>
      <c r="AG23" s="375"/>
      <c r="AH23" s="375"/>
      <c r="AI23" s="375"/>
      <c r="AJ23" s="375"/>
      <c r="AK23" s="375"/>
      <c r="AL23" s="375"/>
      <c r="AM23" s="375"/>
      <c r="AN23" s="375"/>
      <c r="AO23" s="24"/>
      <c r="AP23" s="24"/>
      <c r="AQ23" s="24"/>
      <c r="AR23" s="22"/>
      <c r="BE23" s="368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68"/>
    </row>
    <row r="25" spans="1:71" s="1" customFormat="1" ht="6.95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68"/>
    </row>
    <row r="26" spans="1:71" s="2" customFormat="1" ht="25.9" customHeight="1">
      <c r="A26" s="36"/>
      <c r="B26" s="37"/>
      <c r="C26" s="38"/>
      <c r="D26" s="39" t="s">
        <v>38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76">
        <f>ROUND(AG54,2)</f>
        <v>0</v>
      </c>
      <c r="AL26" s="377"/>
      <c r="AM26" s="377"/>
      <c r="AN26" s="377"/>
      <c r="AO26" s="377"/>
      <c r="AP26" s="38"/>
      <c r="AQ26" s="38"/>
      <c r="AR26" s="41"/>
      <c r="BE26" s="368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68"/>
    </row>
    <row r="28" spans="1:71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78" t="s">
        <v>39</v>
      </c>
      <c r="M28" s="378"/>
      <c r="N28" s="378"/>
      <c r="O28" s="378"/>
      <c r="P28" s="378"/>
      <c r="Q28" s="38"/>
      <c r="R28" s="38"/>
      <c r="S28" s="38"/>
      <c r="T28" s="38"/>
      <c r="U28" s="38"/>
      <c r="V28" s="38"/>
      <c r="W28" s="378" t="s">
        <v>40</v>
      </c>
      <c r="X28" s="378"/>
      <c r="Y28" s="378"/>
      <c r="Z28" s="378"/>
      <c r="AA28" s="378"/>
      <c r="AB28" s="378"/>
      <c r="AC28" s="378"/>
      <c r="AD28" s="378"/>
      <c r="AE28" s="378"/>
      <c r="AF28" s="38"/>
      <c r="AG28" s="38"/>
      <c r="AH28" s="38"/>
      <c r="AI28" s="38"/>
      <c r="AJ28" s="38"/>
      <c r="AK28" s="378" t="s">
        <v>41</v>
      </c>
      <c r="AL28" s="378"/>
      <c r="AM28" s="378"/>
      <c r="AN28" s="378"/>
      <c r="AO28" s="378"/>
      <c r="AP28" s="38"/>
      <c r="AQ28" s="38"/>
      <c r="AR28" s="41"/>
      <c r="BE28" s="368"/>
    </row>
    <row r="29" spans="1:71" s="3" customFormat="1" ht="14.45" customHeight="1">
      <c r="B29" s="42"/>
      <c r="C29" s="43"/>
      <c r="D29" s="31" t="s">
        <v>42</v>
      </c>
      <c r="E29" s="43"/>
      <c r="F29" s="31" t="s">
        <v>43</v>
      </c>
      <c r="G29" s="43"/>
      <c r="H29" s="43"/>
      <c r="I29" s="43"/>
      <c r="J29" s="43"/>
      <c r="K29" s="43"/>
      <c r="L29" s="381">
        <v>0.21</v>
      </c>
      <c r="M29" s="380"/>
      <c r="N29" s="380"/>
      <c r="O29" s="380"/>
      <c r="P29" s="380"/>
      <c r="Q29" s="43"/>
      <c r="R29" s="43"/>
      <c r="S29" s="43"/>
      <c r="T29" s="43"/>
      <c r="U29" s="43"/>
      <c r="V29" s="43"/>
      <c r="W29" s="379">
        <f>ROUND(AZ54, 2)</f>
        <v>0</v>
      </c>
      <c r="X29" s="380"/>
      <c r="Y29" s="380"/>
      <c r="Z29" s="380"/>
      <c r="AA29" s="380"/>
      <c r="AB29" s="380"/>
      <c r="AC29" s="380"/>
      <c r="AD29" s="380"/>
      <c r="AE29" s="380"/>
      <c r="AF29" s="43"/>
      <c r="AG29" s="43"/>
      <c r="AH29" s="43"/>
      <c r="AI29" s="43"/>
      <c r="AJ29" s="43"/>
      <c r="AK29" s="379">
        <f>ROUND(AV54, 2)</f>
        <v>0</v>
      </c>
      <c r="AL29" s="380"/>
      <c r="AM29" s="380"/>
      <c r="AN29" s="380"/>
      <c r="AO29" s="380"/>
      <c r="AP29" s="43"/>
      <c r="AQ29" s="43"/>
      <c r="AR29" s="44"/>
      <c r="BE29" s="369"/>
    </row>
    <row r="30" spans="1:71" s="3" customFormat="1" ht="14.45" customHeight="1">
      <c r="B30" s="42"/>
      <c r="C30" s="43"/>
      <c r="D30" s="43"/>
      <c r="E30" s="43"/>
      <c r="F30" s="31" t="s">
        <v>44</v>
      </c>
      <c r="G30" s="43"/>
      <c r="H30" s="43"/>
      <c r="I30" s="43"/>
      <c r="J30" s="43"/>
      <c r="K30" s="43"/>
      <c r="L30" s="381">
        <v>0.15</v>
      </c>
      <c r="M30" s="380"/>
      <c r="N30" s="380"/>
      <c r="O30" s="380"/>
      <c r="P30" s="380"/>
      <c r="Q30" s="43"/>
      <c r="R30" s="43"/>
      <c r="S30" s="43"/>
      <c r="T30" s="43"/>
      <c r="U30" s="43"/>
      <c r="V30" s="43"/>
      <c r="W30" s="379">
        <f>ROUND(BA54, 2)</f>
        <v>0</v>
      </c>
      <c r="X30" s="380"/>
      <c r="Y30" s="380"/>
      <c r="Z30" s="380"/>
      <c r="AA30" s="380"/>
      <c r="AB30" s="380"/>
      <c r="AC30" s="380"/>
      <c r="AD30" s="380"/>
      <c r="AE30" s="380"/>
      <c r="AF30" s="43"/>
      <c r="AG30" s="43"/>
      <c r="AH30" s="43"/>
      <c r="AI30" s="43"/>
      <c r="AJ30" s="43"/>
      <c r="AK30" s="379">
        <f>ROUND(AW54, 2)</f>
        <v>0</v>
      </c>
      <c r="AL30" s="380"/>
      <c r="AM30" s="380"/>
      <c r="AN30" s="380"/>
      <c r="AO30" s="380"/>
      <c r="AP30" s="43"/>
      <c r="AQ30" s="43"/>
      <c r="AR30" s="44"/>
      <c r="BE30" s="369"/>
    </row>
    <row r="31" spans="1:71" s="3" customFormat="1" ht="14.45" hidden="1" customHeight="1">
      <c r="B31" s="42"/>
      <c r="C31" s="43"/>
      <c r="D31" s="43"/>
      <c r="E31" s="43"/>
      <c r="F31" s="31" t="s">
        <v>45</v>
      </c>
      <c r="G31" s="43"/>
      <c r="H31" s="43"/>
      <c r="I31" s="43"/>
      <c r="J31" s="43"/>
      <c r="K31" s="43"/>
      <c r="L31" s="381">
        <v>0.21</v>
      </c>
      <c r="M31" s="380"/>
      <c r="N31" s="380"/>
      <c r="O31" s="380"/>
      <c r="P31" s="380"/>
      <c r="Q31" s="43"/>
      <c r="R31" s="43"/>
      <c r="S31" s="43"/>
      <c r="T31" s="43"/>
      <c r="U31" s="43"/>
      <c r="V31" s="43"/>
      <c r="W31" s="379">
        <f>ROUND(BB54, 2)</f>
        <v>0</v>
      </c>
      <c r="X31" s="380"/>
      <c r="Y31" s="380"/>
      <c r="Z31" s="380"/>
      <c r="AA31" s="380"/>
      <c r="AB31" s="380"/>
      <c r="AC31" s="380"/>
      <c r="AD31" s="380"/>
      <c r="AE31" s="380"/>
      <c r="AF31" s="43"/>
      <c r="AG31" s="43"/>
      <c r="AH31" s="43"/>
      <c r="AI31" s="43"/>
      <c r="AJ31" s="43"/>
      <c r="AK31" s="379">
        <v>0</v>
      </c>
      <c r="AL31" s="380"/>
      <c r="AM31" s="380"/>
      <c r="AN31" s="380"/>
      <c r="AO31" s="380"/>
      <c r="AP31" s="43"/>
      <c r="AQ31" s="43"/>
      <c r="AR31" s="44"/>
      <c r="BE31" s="369"/>
    </row>
    <row r="32" spans="1:71" s="3" customFormat="1" ht="14.45" hidden="1" customHeight="1">
      <c r="B32" s="42"/>
      <c r="C32" s="43"/>
      <c r="D32" s="43"/>
      <c r="E32" s="43"/>
      <c r="F32" s="31" t="s">
        <v>46</v>
      </c>
      <c r="G32" s="43"/>
      <c r="H32" s="43"/>
      <c r="I32" s="43"/>
      <c r="J32" s="43"/>
      <c r="K32" s="43"/>
      <c r="L32" s="381">
        <v>0.15</v>
      </c>
      <c r="M32" s="380"/>
      <c r="N32" s="380"/>
      <c r="O32" s="380"/>
      <c r="P32" s="380"/>
      <c r="Q32" s="43"/>
      <c r="R32" s="43"/>
      <c r="S32" s="43"/>
      <c r="T32" s="43"/>
      <c r="U32" s="43"/>
      <c r="V32" s="43"/>
      <c r="W32" s="379">
        <f>ROUND(BC54, 2)</f>
        <v>0</v>
      </c>
      <c r="X32" s="380"/>
      <c r="Y32" s="380"/>
      <c r="Z32" s="380"/>
      <c r="AA32" s="380"/>
      <c r="AB32" s="380"/>
      <c r="AC32" s="380"/>
      <c r="AD32" s="380"/>
      <c r="AE32" s="380"/>
      <c r="AF32" s="43"/>
      <c r="AG32" s="43"/>
      <c r="AH32" s="43"/>
      <c r="AI32" s="43"/>
      <c r="AJ32" s="43"/>
      <c r="AK32" s="379">
        <v>0</v>
      </c>
      <c r="AL32" s="380"/>
      <c r="AM32" s="380"/>
      <c r="AN32" s="380"/>
      <c r="AO32" s="380"/>
      <c r="AP32" s="43"/>
      <c r="AQ32" s="43"/>
      <c r="AR32" s="44"/>
      <c r="BE32" s="369"/>
    </row>
    <row r="33" spans="1:57" s="3" customFormat="1" ht="14.45" hidden="1" customHeight="1">
      <c r="B33" s="42"/>
      <c r="C33" s="43"/>
      <c r="D33" s="43"/>
      <c r="E33" s="43"/>
      <c r="F33" s="31" t="s">
        <v>47</v>
      </c>
      <c r="G33" s="43"/>
      <c r="H33" s="43"/>
      <c r="I33" s="43"/>
      <c r="J33" s="43"/>
      <c r="K33" s="43"/>
      <c r="L33" s="381">
        <v>0</v>
      </c>
      <c r="M33" s="380"/>
      <c r="N33" s="380"/>
      <c r="O33" s="380"/>
      <c r="P33" s="380"/>
      <c r="Q33" s="43"/>
      <c r="R33" s="43"/>
      <c r="S33" s="43"/>
      <c r="T33" s="43"/>
      <c r="U33" s="43"/>
      <c r="V33" s="43"/>
      <c r="W33" s="379">
        <f>ROUND(BD54, 2)</f>
        <v>0</v>
      </c>
      <c r="X33" s="380"/>
      <c r="Y33" s="380"/>
      <c r="Z33" s="380"/>
      <c r="AA33" s="380"/>
      <c r="AB33" s="380"/>
      <c r="AC33" s="380"/>
      <c r="AD33" s="380"/>
      <c r="AE33" s="380"/>
      <c r="AF33" s="43"/>
      <c r="AG33" s="43"/>
      <c r="AH33" s="43"/>
      <c r="AI33" s="43"/>
      <c r="AJ33" s="43"/>
      <c r="AK33" s="379">
        <v>0</v>
      </c>
      <c r="AL33" s="380"/>
      <c r="AM33" s="380"/>
      <c r="AN33" s="380"/>
      <c r="AO33" s="380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48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49</v>
      </c>
      <c r="U35" s="47"/>
      <c r="V35" s="47"/>
      <c r="W35" s="47"/>
      <c r="X35" s="385" t="s">
        <v>50</v>
      </c>
      <c r="Y35" s="383"/>
      <c r="Z35" s="383"/>
      <c r="AA35" s="383"/>
      <c r="AB35" s="383"/>
      <c r="AC35" s="47"/>
      <c r="AD35" s="47"/>
      <c r="AE35" s="47"/>
      <c r="AF35" s="47"/>
      <c r="AG35" s="47"/>
      <c r="AH35" s="47"/>
      <c r="AI35" s="47"/>
      <c r="AJ35" s="47"/>
      <c r="AK35" s="382">
        <f>SUM(AK26:AK33)</f>
        <v>0</v>
      </c>
      <c r="AL35" s="383"/>
      <c r="AM35" s="383"/>
      <c r="AN35" s="383"/>
      <c r="AO35" s="384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5" t="s">
        <v>51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2022-03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43" t="str">
        <f>K6</f>
        <v>Dačice ST oprava</v>
      </c>
      <c r="M45" s="344"/>
      <c r="N45" s="344"/>
      <c r="O45" s="344"/>
      <c r="P45" s="344"/>
      <c r="Q45" s="344"/>
      <c r="R45" s="344"/>
      <c r="S45" s="344"/>
      <c r="T45" s="344"/>
      <c r="U45" s="344"/>
      <c r="V45" s="344"/>
      <c r="W45" s="344"/>
      <c r="X45" s="344"/>
      <c r="Y45" s="344"/>
      <c r="Z45" s="344"/>
      <c r="AA45" s="344"/>
      <c r="AB45" s="344"/>
      <c r="AC45" s="344"/>
      <c r="AD45" s="344"/>
      <c r="AE45" s="344"/>
      <c r="AF45" s="344"/>
      <c r="AG45" s="344"/>
      <c r="AH45" s="344"/>
      <c r="AI45" s="344"/>
      <c r="AJ45" s="344"/>
      <c r="AK45" s="344"/>
      <c r="AL45" s="344"/>
      <c r="AM45" s="344"/>
      <c r="AN45" s="344"/>
      <c r="AO45" s="344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>Dačice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345" t="str">
        <f>IF(AN8= "","",AN8)</f>
        <v>23. 2. 2021</v>
      </c>
      <c r="AN47" s="345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25.7" customHeight="1">
      <c r="A49" s="36"/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Správa železnic, Oblastní ředitelství Brno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31</v>
      </c>
      <c r="AJ49" s="38"/>
      <c r="AK49" s="38"/>
      <c r="AL49" s="38"/>
      <c r="AM49" s="352" t="str">
        <f>IF(E17="","",E17)</f>
        <v>ERPLAN s.r.o., Havlíčkův Brod</v>
      </c>
      <c r="AN49" s="353"/>
      <c r="AO49" s="353"/>
      <c r="AP49" s="353"/>
      <c r="AQ49" s="38"/>
      <c r="AR49" s="41"/>
      <c r="AS49" s="346" t="s">
        <v>52</v>
      </c>
      <c r="AT49" s="347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>
      <c r="A50" s="36"/>
      <c r="B50" s="37"/>
      <c r="C50" s="31" t="s">
        <v>29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34</v>
      </c>
      <c r="AJ50" s="38"/>
      <c r="AK50" s="38"/>
      <c r="AL50" s="38"/>
      <c r="AM50" s="352" t="str">
        <f>IF(E20="","",E20)</f>
        <v>Ing. Avuk</v>
      </c>
      <c r="AN50" s="353"/>
      <c r="AO50" s="353"/>
      <c r="AP50" s="353"/>
      <c r="AQ50" s="38"/>
      <c r="AR50" s="41"/>
      <c r="AS50" s="348"/>
      <c r="AT50" s="349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50"/>
      <c r="AT51" s="351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54" t="s">
        <v>53</v>
      </c>
      <c r="D52" s="355"/>
      <c r="E52" s="355"/>
      <c r="F52" s="355"/>
      <c r="G52" s="355"/>
      <c r="H52" s="68"/>
      <c r="I52" s="357" t="s">
        <v>54</v>
      </c>
      <c r="J52" s="355"/>
      <c r="K52" s="355"/>
      <c r="L52" s="355"/>
      <c r="M52" s="355"/>
      <c r="N52" s="355"/>
      <c r="O52" s="355"/>
      <c r="P52" s="355"/>
      <c r="Q52" s="355"/>
      <c r="R52" s="355"/>
      <c r="S52" s="355"/>
      <c r="T52" s="355"/>
      <c r="U52" s="355"/>
      <c r="V52" s="355"/>
      <c r="W52" s="355"/>
      <c r="X52" s="355"/>
      <c r="Y52" s="355"/>
      <c r="Z52" s="355"/>
      <c r="AA52" s="355"/>
      <c r="AB52" s="355"/>
      <c r="AC52" s="355"/>
      <c r="AD52" s="355"/>
      <c r="AE52" s="355"/>
      <c r="AF52" s="355"/>
      <c r="AG52" s="356" t="s">
        <v>55</v>
      </c>
      <c r="AH52" s="355"/>
      <c r="AI52" s="355"/>
      <c r="AJ52" s="355"/>
      <c r="AK52" s="355"/>
      <c r="AL52" s="355"/>
      <c r="AM52" s="355"/>
      <c r="AN52" s="357" t="s">
        <v>56</v>
      </c>
      <c r="AO52" s="355"/>
      <c r="AP52" s="355"/>
      <c r="AQ52" s="69" t="s">
        <v>57</v>
      </c>
      <c r="AR52" s="41"/>
      <c r="AS52" s="70" t="s">
        <v>58</v>
      </c>
      <c r="AT52" s="71" t="s">
        <v>59</v>
      </c>
      <c r="AU52" s="71" t="s">
        <v>60</v>
      </c>
      <c r="AV52" s="71" t="s">
        <v>61</v>
      </c>
      <c r="AW52" s="71" t="s">
        <v>62</v>
      </c>
      <c r="AX52" s="71" t="s">
        <v>63</v>
      </c>
      <c r="AY52" s="71" t="s">
        <v>64</v>
      </c>
      <c r="AZ52" s="71" t="s">
        <v>65</v>
      </c>
      <c r="BA52" s="71" t="s">
        <v>66</v>
      </c>
      <c r="BB52" s="71" t="s">
        <v>67</v>
      </c>
      <c r="BC52" s="71" t="s">
        <v>68</v>
      </c>
      <c r="BD52" s="72" t="s">
        <v>69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70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65">
        <f>ROUND(AG55+AG58,2)</f>
        <v>0</v>
      </c>
      <c r="AH54" s="365"/>
      <c r="AI54" s="365"/>
      <c r="AJ54" s="365"/>
      <c r="AK54" s="365"/>
      <c r="AL54" s="365"/>
      <c r="AM54" s="365"/>
      <c r="AN54" s="366">
        <f>SUM(AG54,AT54)</f>
        <v>0</v>
      </c>
      <c r="AO54" s="366"/>
      <c r="AP54" s="366"/>
      <c r="AQ54" s="80" t="s">
        <v>19</v>
      </c>
      <c r="AR54" s="81"/>
      <c r="AS54" s="82">
        <f>ROUND(AS55+AS58,2)</f>
        <v>0</v>
      </c>
      <c r="AT54" s="83">
        <f>ROUND(SUM(AV54:AW54),2)</f>
        <v>0</v>
      </c>
      <c r="AU54" s="84">
        <f>ROUND(AU55+AU58,5)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ROUND(AZ55+AZ58,2)</f>
        <v>0</v>
      </c>
      <c r="BA54" s="83">
        <f>ROUND(BA55+BA58,2)</f>
        <v>0</v>
      </c>
      <c r="BB54" s="83">
        <f>ROUND(BB55+BB58,2)</f>
        <v>0</v>
      </c>
      <c r="BC54" s="83">
        <f>ROUND(BC55+BC58,2)</f>
        <v>0</v>
      </c>
      <c r="BD54" s="85">
        <f>ROUND(BD55+BD58,2)</f>
        <v>0</v>
      </c>
      <c r="BS54" s="86" t="s">
        <v>71</v>
      </c>
      <c r="BT54" s="86" t="s">
        <v>72</v>
      </c>
      <c r="BU54" s="87" t="s">
        <v>73</v>
      </c>
      <c r="BV54" s="86" t="s">
        <v>74</v>
      </c>
      <c r="BW54" s="86" t="s">
        <v>5</v>
      </c>
      <c r="BX54" s="86" t="s">
        <v>75</v>
      </c>
      <c r="CL54" s="86" t="s">
        <v>19</v>
      </c>
    </row>
    <row r="55" spans="1:91" s="7" customFormat="1" ht="37.5" customHeight="1">
      <c r="B55" s="88"/>
      <c r="C55" s="89"/>
      <c r="D55" s="361" t="s">
        <v>76</v>
      </c>
      <c r="E55" s="361"/>
      <c r="F55" s="361"/>
      <c r="G55" s="361"/>
      <c r="H55" s="361"/>
      <c r="I55" s="90"/>
      <c r="J55" s="361" t="s">
        <v>77</v>
      </c>
      <c r="K55" s="361"/>
      <c r="L55" s="361"/>
      <c r="M55" s="361"/>
      <c r="N55" s="361"/>
      <c r="O55" s="361"/>
      <c r="P55" s="361"/>
      <c r="Q55" s="361"/>
      <c r="R55" s="361"/>
      <c r="S55" s="361"/>
      <c r="T55" s="361"/>
      <c r="U55" s="361"/>
      <c r="V55" s="361"/>
      <c r="W55" s="361"/>
      <c r="X55" s="361"/>
      <c r="Y55" s="361"/>
      <c r="Z55" s="361"/>
      <c r="AA55" s="361"/>
      <c r="AB55" s="361"/>
      <c r="AC55" s="361"/>
      <c r="AD55" s="361"/>
      <c r="AE55" s="361"/>
      <c r="AF55" s="361"/>
      <c r="AG55" s="358">
        <f>ROUND(SUM(AG56:AG57),2)</f>
        <v>0</v>
      </c>
      <c r="AH55" s="359"/>
      <c r="AI55" s="359"/>
      <c r="AJ55" s="359"/>
      <c r="AK55" s="359"/>
      <c r="AL55" s="359"/>
      <c r="AM55" s="359"/>
      <c r="AN55" s="360">
        <f>SUM(AG55,AT55)</f>
        <v>0</v>
      </c>
      <c r="AO55" s="359"/>
      <c r="AP55" s="359"/>
      <c r="AQ55" s="91" t="s">
        <v>78</v>
      </c>
      <c r="AR55" s="92"/>
      <c r="AS55" s="93">
        <f>ROUND(SUM(AS56:AS57),2)</f>
        <v>0</v>
      </c>
      <c r="AT55" s="94">
        <f>ROUND(SUM(AV55:AW55),2)</f>
        <v>0</v>
      </c>
      <c r="AU55" s="95">
        <f>ROUND(SUM(AU56:AU57),5)</f>
        <v>0</v>
      </c>
      <c r="AV55" s="94">
        <f>ROUND(AZ55*L29,2)</f>
        <v>0</v>
      </c>
      <c r="AW55" s="94">
        <f>ROUND(BA55*L30,2)</f>
        <v>0</v>
      </c>
      <c r="AX55" s="94">
        <f>ROUND(BB55*L29,2)</f>
        <v>0</v>
      </c>
      <c r="AY55" s="94">
        <f>ROUND(BC55*L30,2)</f>
        <v>0</v>
      </c>
      <c r="AZ55" s="94">
        <f>ROUND(SUM(AZ56:AZ57),2)</f>
        <v>0</v>
      </c>
      <c r="BA55" s="94">
        <f>ROUND(SUM(BA56:BA57),2)</f>
        <v>0</v>
      </c>
      <c r="BB55" s="94">
        <f>ROUND(SUM(BB56:BB57),2)</f>
        <v>0</v>
      </c>
      <c r="BC55" s="94">
        <f>ROUND(SUM(BC56:BC57),2)</f>
        <v>0</v>
      </c>
      <c r="BD55" s="96">
        <f>ROUND(SUM(BD56:BD57),2)</f>
        <v>0</v>
      </c>
      <c r="BS55" s="97" t="s">
        <v>71</v>
      </c>
      <c r="BT55" s="97" t="s">
        <v>79</v>
      </c>
      <c r="BU55" s="97" t="s">
        <v>73</v>
      </c>
      <c r="BV55" s="97" t="s">
        <v>74</v>
      </c>
      <c r="BW55" s="97" t="s">
        <v>80</v>
      </c>
      <c r="BX55" s="97" t="s">
        <v>5</v>
      </c>
      <c r="CL55" s="97" t="s">
        <v>19</v>
      </c>
      <c r="CM55" s="97" t="s">
        <v>81</v>
      </c>
    </row>
    <row r="56" spans="1:91" s="4" customFormat="1" ht="16.5" customHeight="1">
      <c r="A56" s="98" t="s">
        <v>82</v>
      </c>
      <c r="B56" s="53"/>
      <c r="C56" s="99"/>
      <c r="D56" s="99"/>
      <c r="E56" s="364" t="s">
        <v>83</v>
      </c>
      <c r="F56" s="364"/>
      <c r="G56" s="364"/>
      <c r="H56" s="364"/>
      <c r="I56" s="364"/>
      <c r="J56" s="99"/>
      <c r="K56" s="364" t="s">
        <v>84</v>
      </c>
      <c r="L56" s="364"/>
      <c r="M56" s="364"/>
      <c r="N56" s="364"/>
      <c r="O56" s="364"/>
      <c r="P56" s="364"/>
      <c r="Q56" s="364"/>
      <c r="R56" s="364"/>
      <c r="S56" s="364"/>
      <c r="T56" s="364"/>
      <c r="U56" s="364"/>
      <c r="V56" s="364"/>
      <c r="W56" s="364"/>
      <c r="X56" s="364"/>
      <c r="Y56" s="364"/>
      <c r="Z56" s="364"/>
      <c r="AA56" s="364"/>
      <c r="AB56" s="364"/>
      <c r="AC56" s="364"/>
      <c r="AD56" s="364"/>
      <c r="AE56" s="364"/>
      <c r="AF56" s="364"/>
      <c r="AG56" s="362">
        <f>'E_2_1 - Stavební část'!J32</f>
        <v>0</v>
      </c>
      <c r="AH56" s="363"/>
      <c r="AI56" s="363"/>
      <c r="AJ56" s="363"/>
      <c r="AK56" s="363"/>
      <c r="AL56" s="363"/>
      <c r="AM56" s="363"/>
      <c r="AN56" s="362">
        <f>SUM(AG56,AT56)</f>
        <v>0</v>
      </c>
      <c r="AO56" s="363"/>
      <c r="AP56" s="363"/>
      <c r="AQ56" s="100" t="s">
        <v>85</v>
      </c>
      <c r="AR56" s="55"/>
      <c r="AS56" s="101">
        <v>0</v>
      </c>
      <c r="AT56" s="102">
        <f>ROUND(SUM(AV56:AW56),2)</f>
        <v>0</v>
      </c>
      <c r="AU56" s="103">
        <f>'E_2_1 - Stavební část'!P114</f>
        <v>0</v>
      </c>
      <c r="AV56" s="102">
        <f>'E_2_1 - Stavební část'!J35</f>
        <v>0</v>
      </c>
      <c r="AW56" s="102">
        <f>'E_2_1 - Stavební část'!J36</f>
        <v>0</v>
      </c>
      <c r="AX56" s="102">
        <f>'E_2_1 - Stavební část'!J37</f>
        <v>0</v>
      </c>
      <c r="AY56" s="102">
        <f>'E_2_1 - Stavební část'!J38</f>
        <v>0</v>
      </c>
      <c r="AZ56" s="102">
        <f>'E_2_1 - Stavební část'!F35</f>
        <v>0</v>
      </c>
      <c r="BA56" s="102">
        <f>'E_2_1 - Stavební část'!F36</f>
        <v>0</v>
      </c>
      <c r="BB56" s="102">
        <f>'E_2_1 - Stavební část'!F37</f>
        <v>0</v>
      </c>
      <c r="BC56" s="102">
        <f>'E_2_1 - Stavební část'!F38</f>
        <v>0</v>
      </c>
      <c r="BD56" s="104">
        <f>'E_2_1 - Stavební část'!F39</f>
        <v>0</v>
      </c>
      <c r="BT56" s="105" t="s">
        <v>81</v>
      </c>
      <c r="BV56" s="105" t="s">
        <v>74</v>
      </c>
      <c r="BW56" s="105" t="s">
        <v>86</v>
      </c>
      <c r="BX56" s="105" t="s">
        <v>80</v>
      </c>
      <c r="CL56" s="105" t="s">
        <v>19</v>
      </c>
    </row>
    <row r="57" spans="1:91" s="4" customFormat="1" ht="16.5" customHeight="1">
      <c r="A57" s="98" t="s">
        <v>82</v>
      </c>
      <c r="B57" s="53"/>
      <c r="C57" s="99"/>
      <c r="D57" s="99"/>
      <c r="E57" s="364" t="s">
        <v>87</v>
      </c>
      <c r="F57" s="364"/>
      <c r="G57" s="364"/>
      <c r="H57" s="364"/>
      <c r="I57" s="364"/>
      <c r="J57" s="99"/>
      <c r="K57" s="364" t="s">
        <v>88</v>
      </c>
      <c r="L57" s="364"/>
      <c r="M57" s="364"/>
      <c r="N57" s="364"/>
      <c r="O57" s="364"/>
      <c r="P57" s="364"/>
      <c r="Q57" s="364"/>
      <c r="R57" s="364"/>
      <c r="S57" s="364"/>
      <c r="T57" s="364"/>
      <c r="U57" s="364"/>
      <c r="V57" s="364"/>
      <c r="W57" s="364"/>
      <c r="X57" s="364"/>
      <c r="Y57" s="364"/>
      <c r="Z57" s="364"/>
      <c r="AA57" s="364"/>
      <c r="AB57" s="364"/>
      <c r="AC57" s="364"/>
      <c r="AD57" s="364"/>
      <c r="AE57" s="364"/>
      <c r="AF57" s="364"/>
      <c r="AG57" s="362">
        <f>'E_2_10 - Silnoproudá elek...'!J32</f>
        <v>0</v>
      </c>
      <c r="AH57" s="363"/>
      <c r="AI57" s="363"/>
      <c r="AJ57" s="363"/>
      <c r="AK57" s="363"/>
      <c r="AL57" s="363"/>
      <c r="AM57" s="363"/>
      <c r="AN57" s="362">
        <f>SUM(AG57,AT57)</f>
        <v>0</v>
      </c>
      <c r="AO57" s="363"/>
      <c r="AP57" s="363"/>
      <c r="AQ57" s="100" t="s">
        <v>85</v>
      </c>
      <c r="AR57" s="55"/>
      <c r="AS57" s="101">
        <v>0</v>
      </c>
      <c r="AT57" s="102">
        <f>ROUND(SUM(AV57:AW57),2)</f>
        <v>0</v>
      </c>
      <c r="AU57" s="103">
        <f>'E_2_10 - Silnoproudá elek...'!P91</f>
        <v>0</v>
      </c>
      <c r="AV57" s="102">
        <f>'E_2_10 - Silnoproudá elek...'!J35</f>
        <v>0</v>
      </c>
      <c r="AW57" s="102">
        <f>'E_2_10 - Silnoproudá elek...'!J36</f>
        <v>0</v>
      </c>
      <c r="AX57" s="102">
        <f>'E_2_10 - Silnoproudá elek...'!J37</f>
        <v>0</v>
      </c>
      <c r="AY57" s="102">
        <f>'E_2_10 - Silnoproudá elek...'!J38</f>
        <v>0</v>
      </c>
      <c r="AZ57" s="102">
        <f>'E_2_10 - Silnoproudá elek...'!F35</f>
        <v>0</v>
      </c>
      <c r="BA57" s="102">
        <f>'E_2_10 - Silnoproudá elek...'!F36</f>
        <v>0</v>
      </c>
      <c r="BB57" s="102">
        <f>'E_2_10 - Silnoproudá elek...'!F37</f>
        <v>0</v>
      </c>
      <c r="BC57" s="102">
        <f>'E_2_10 - Silnoproudá elek...'!F38</f>
        <v>0</v>
      </c>
      <c r="BD57" s="104">
        <f>'E_2_10 - Silnoproudá elek...'!F39</f>
        <v>0</v>
      </c>
      <c r="BT57" s="105" t="s">
        <v>81</v>
      </c>
      <c r="BV57" s="105" t="s">
        <v>74</v>
      </c>
      <c r="BW57" s="105" t="s">
        <v>89</v>
      </c>
      <c r="BX57" s="105" t="s">
        <v>80</v>
      </c>
      <c r="CL57" s="105" t="s">
        <v>19</v>
      </c>
    </row>
    <row r="58" spans="1:91" s="7" customFormat="1" ht="16.5" customHeight="1">
      <c r="A58" s="98" t="s">
        <v>82</v>
      </c>
      <c r="B58" s="88"/>
      <c r="C58" s="89"/>
      <c r="D58" s="361" t="s">
        <v>90</v>
      </c>
      <c r="E58" s="361"/>
      <c r="F58" s="361"/>
      <c r="G58" s="361"/>
      <c r="H58" s="361"/>
      <c r="I58" s="90"/>
      <c r="J58" s="361" t="s">
        <v>91</v>
      </c>
      <c r="K58" s="361"/>
      <c r="L58" s="361"/>
      <c r="M58" s="361"/>
      <c r="N58" s="361"/>
      <c r="O58" s="361"/>
      <c r="P58" s="361"/>
      <c r="Q58" s="361"/>
      <c r="R58" s="361"/>
      <c r="S58" s="361"/>
      <c r="T58" s="361"/>
      <c r="U58" s="361"/>
      <c r="V58" s="361"/>
      <c r="W58" s="361"/>
      <c r="X58" s="361"/>
      <c r="Y58" s="361"/>
      <c r="Z58" s="361"/>
      <c r="AA58" s="361"/>
      <c r="AB58" s="361"/>
      <c r="AC58" s="361"/>
      <c r="AD58" s="361"/>
      <c r="AE58" s="361"/>
      <c r="AF58" s="361"/>
      <c r="AG58" s="360">
        <f>'VRN - Vedlejší rozpočtové...'!J30</f>
        <v>0</v>
      </c>
      <c r="AH58" s="359"/>
      <c r="AI58" s="359"/>
      <c r="AJ58" s="359"/>
      <c r="AK58" s="359"/>
      <c r="AL58" s="359"/>
      <c r="AM58" s="359"/>
      <c r="AN58" s="360">
        <f>SUM(AG58,AT58)</f>
        <v>0</v>
      </c>
      <c r="AO58" s="359"/>
      <c r="AP58" s="359"/>
      <c r="AQ58" s="91" t="s">
        <v>78</v>
      </c>
      <c r="AR58" s="92"/>
      <c r="AS58" s="106">
        <v>0</v>
      </c>
      <c r="AT58" s="107">
        <f>ROUND(SUM(AV58:AW58),2)</f>
        <v>0</v>
      </c>
      <c r="AU58" s="108">
        <f>'VRN - Vedlejší rozpočtové...'!P84</f>
        <v>0</v>
      </c>
      <c r="AV58" s="107">
        <f>'VRN - Vedlejší rozpočtové...'!J33</f>
        <v>0</v>
      </c>
      <c r="AW58" s="107">
        <f>'VRN - Vedlejší rozpočtové...'!J34</f>
        <v>0</v>
      </c>
      <c r="AX58" s="107">
        <f>'VRN - Vedlejší rozpočtové...'!J35</f>
        <v>0</v>
      </c>
      <c r="AY58" s="107">
        <f>'VRN - Vedlejší rozpočtové...'!J36</f>
        <v>0</v>
      </c>
      <c r="AZ58" s="107">
        <f>'VRN - Vedlejší rozpočtové...'!F33</f>
        <v>0</v>
      </c>
      <c r="BA58" s="107">
        <f>'VRN - Vedlejší rozpočtové...'!F34</f>
        <v>0</v>
      </c>
      <c r="BB58" s="107">
        <f>'VRN - Vedlejší rozpočtové...'!F35</f>
        <v>0</v>
      </c>
      <c r="BC58" s="107">
        <f>'VRN - Vedlejší rozpočtové...'!F36</f>
        <v>0</v>
      </c>
      <c r="BD58" s="109">
        <f>'VRN - Vedlejší rozpočtové...'!F37</f>
        <v>0</v>
      </c>
      <c r="BT58" s="97" t="s">
        <v>79</v>
      </c>
      <c r="BV58" s="97" t="s">
        <v>74</v>
      </c>
      <c r="BW58" s="97" t="s">
        <v>92</v>
      </c>
      <c r="BX58" s="97" t="s">
        <v>5</v>
      </c>
      <c r="CL58" s="97" t="s">
        <v>19</v>
      </c>
      <c r="CM58" s="97" t="s">
        <v>81</v>
      </c>
    </row>
    <row r="59" spans="1:91" s="2" customFormat="1" ht="30" customHeight="1">
      <c r="A59" s="36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41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</row>
    <row r="60" spans="1:91" s="2" customFormat="1" ht="6.95" customHeight="1">
      <c r="A60" s="36"/>
      <c r="B60" s="49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41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</row>
  </sheetData>
  <sheetProtection algorithmName="SHA-512" hashValue="Sss0wLLq80SAka8ISZ7J2jAOe45t7E5g6JfFuYk7YDgS6aRCCgIUFT/BJP+cMTr0TA4poShHUlkVv5f6uhAbaw==" saltValue="njeZSsHTf0GytfIKdWuDngRutu8JnSBCXSdPbg4Z0t2pRJ+LG9Vg8WnIC+dcr6zyarJQrbxNzfQfxh9iAiUuog==" spinCount="100000" sheet="1" objects="1" scenarios="1" formatColumns="0" formatRows="0"/>
  <mergeCells count="54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G58:AM58"/>
    <mergeCell ref="AN58:AP58"/>
    <mergeCell ref="D58:H58"/>
    <mergeCell ref="J58:AF58"/>
    <mergeCell ref="AG54:AM54"/>
    <mergeCell ref="AN54:AP54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L45:AO45"/>
    <mergeCell ref="AM47:AN47"/>
    <mergeCell ref="AS49:AT51"/>
    <mergeCell ref="AM49:AP49"/>
    <mergeCell ref="AM50:AP50"/>
  </mergeCells>
  <hyperlinks>
    <hyperlink ref="A56" location="'E_2_1 - Stavební část'!C2" display="/"/>
    <hyperlink ref="A57" location="'E_2_10 - Silnoproudá elek...'!C2" display="/"/>
    <hyperlink ref="A58" location="'VRN - Vedlejší rozpočtové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20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6"/>
      <c r="M2" s="386"/>
      <c r="N2" s="386"/>
      <c r="O2" s="386"/>
      <c r="P2" s="386"/>
      <c r="Q2" s="386"/>
      <c r="R2" s="386"/>
      <c r="S2" s="386"/>
      <c r="T2" s="386"/>
      <c r="U2" s="386"/>
      <c r="V2" s="386"/>
      <c r="AT2" s="19" t="s">
        <v>86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81</v>
      </c>
    </row>
    <row r="4" spans="1:46" s="1" customFormat="1" ht="24.95" customHeight="1">
      <c r="B4" s="22"/>
      <c r="D4" s="112" t="s">
        <v>93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7" t="str">
        <f>'Rekapitulace stavby'!K6</f>
        <v>Dačice ST oprava</v>
      </c>
      <c r="F7" s="388"/>
      <c r="G7" s="388"/>
      <c r="H7" s="388"/>
      <c r="L7" s="22"/>
    </row>
    <row r="8" spans="1:46" s="1" customFormat="1" ht="12" customHeight="1">
      <c r="B8" s="22"/>
      <c r="D8" s="114" t="s">
        <v>94</v>
      </c>
      <c r="L8" s="22"/>
    </row>
    <row r="9" spans="1:46" s="2" customFormat="1" ht="16.5" customHeight="1">
      <c r="A9" s="36"/>
      <c r="B9" s="41"/>
      <c r="C9" s="36"/>
      <c r="D9" s="36"/>
      <c r="E9" s="387" t="s">
        <v>95</v>
      </c>
      <c r="F9" s="389"/>
      <c r="G9" s="389"/>
      <c r="H9" s="389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96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0" t="s">
        <v>97</v>
      </c>
      <c r="F11" s="389"/>
      <c r="G11" s="389"/>
      <c r="H11" s="389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 t="str">
        <f>'Rekapitulace stavby'!AN8</f>
        <v>23. 2. 2021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25</v>
      </c>
      <c r="E16" s="36"/>
      <c r="F16" s="36"/>
      <c r="G16" s="36"/>
      <c r="H16" s="36"/>
      <c r="I16" s="114" t="s">
        <v>26</v>
      </c>
      <c r="J16" s="105" t="s">
        <v>19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27</v>
      </c>
      <c r="F17" s="36"/>
      <c r="G17" s="36"/>
      <c r="H17" s="36"/>
      <c r="I17" s="114" t="s">
        <v>28</v>
      </c>
      <c r="J17" s="105" t="s">
        <v>19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29</v>
      </c>
      <c r="E19" s="36"/>
      <c r="F19" s="36"/>
      <c r="G19" s="36"/>
      <c r="H19" s="36"/>
      <c r="I19" s="114" t="s">
        <v>26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1" t="str">
        <f>'Rekapitulace stavby'!E14</f>
        <v>Vyplň údaj</v>
      </c>
      <c r="F20" s="392"/>
      <c r="G20" s="392"/>
      <c r="H20" s="392"/>
      <c r="I20" s="114" t="s">
        <v>28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31</v>
      </c>
      <c r="E22" s="36"/>
      <c r="F22" s="36"/>
      <c r="G22" s="36"/>
      <c r="H22" s="36"/>
      <c r="I22" s="114" t="s">
        <v>26</v>
      </c>
      <c r="J22" s="105" t="s">
        <v>19</v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32</v>
      </c>
      <c r="F23" s="36"/>
      <c r="G23" s="36"/>
      <c r="H23" s="36"/>
      <c r="I23" s="114" t="s">
        <v>28</v>
      </c>
      <c r="J23" s="105" t="s">
        <v>19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34</v>
      </c>
      <c r="E25" s="36"/>
      <c r="F25" s="36"/>
      <c r="G25" s="36"/>
      <c r="H25" s="36"/>
      <c r="I25" s="114" t="s">
        <v>26</v>
      </c>
      <c r="J25" s="105" t="s">
        <v>19</v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35</v>
      </c>
      <c r="F26" s="36"/>
      <c r="G26" s="36"/>
      <c r="H26" s="36"/>
      <c r="I26" s="114" t="s">
        <v>28</v>
      </c>
      <c r="J26" s="105" t="s">
        <v>19</v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36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393" t="s">
        <v>19</v>
      </c>
      <c r="F29" s="393"/>
      <c r="G29" s="393"/>
      <c r="H29" s="393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38</v>
      </c>
      <c r="E32" s="36"/>
      <c r="F32" s="36"/>
      <c r="G32" s="36"/>
      <c r="H32" s="36"/>
      <c r="I32" s="36"/>
      <c r="J32" s="122">
        <f>ROUND(J114,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40</v>
      </c>
      <c r="G34" s="36"/>
      <c r="H34" s="36"/>
      <c r="I34" s="123" t="s">
        <v>39</v>
      </c>
      <c r="J34" s="123" t="s">
        <v>41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42</v>
      </c>
      <c r="E35" s="114" t="s">
        <v>43</v>
      </c>
      <c r="F35" s="125">
        <f>ROUND((SUM(BE114:BE1219)),  2)</f>
        <v>0</v>
      </c>
      <c r="G35" s="36"/>
      <c r="H35" s="36"/>
      <c r="I35" s="126">
        <v>0.21</v>
      </c>
      <c r="J35" s="125">
        <f>ROUND(((SUM(BE114:BE1219))*I35),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44</v>
      </c>
      <c r="F36" s="125">
        <f>ROUND((SUM(BF114:BF1219)),  2)</f>
        <v>0</v>
      </c>
      <c r="G36" s="36"/>
      <c r="H36" s="36"/>
      <c r="I36" s="126">
        <v>0.15</v>
      </c>
      <c r="J36" s="125">
        <f>ROUND(((SUM(BF114:BF1219))*I36),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45</v>
      </c>
      <c r="F37" s="125">
        <f>ROUND((SUM(BG114:BG1219)),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46</v>
      </c>
      <c r="F38" s="125">
        <f>ROUND((SUM(BH114:BH1219)),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47</v>
      </c>
      <c r="F39" s="125">
        <f>ROUND((SUM(BI114:BI1219)),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48</v>
      </c>
      <c r="E41" s="129"/>
      <c r="F41" s="129"/>
      <c r="G41" s="130" t="s">
        <v>49</v>
      </c>
      <c r="H41" s="131" t="s">
        <v>50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98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94" t="str">
        <f>E7</f>
        <v>Dačice ST oprava</v>
      </c>
      <c r="F50" s="395"/>
      <c r="G50" s="395"/>
      <c r="H50" s="395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94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4" t="s">
        <v>95</v>
      </c>
      <c r="F52" s="396"/>
      <c r="G52" s="396"/>
      <c r="H52" s="396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96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43" t="str">
        <f>E11</f>
        <v>E_2_1 - Stavební část</v>
      </c>
      <c r="F54" s="396"/>
      <c r="G54" s="396"/>
      <c r="H54" s="396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>Dačice</v>
      </c>
      <c r="G56" s="38"/>
      <c r="H56" s="38"/>
      <c r="I56" s="31" t="s">
        <v>23</v>
      </c>
      <c r="J56" s="61" t="str">
        <f>IF(J14="","",J14)</f>
        <v>23. 2. 2021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25.7" customHeight="1">
      <c r="A58" s="36"/>
      <c r="B58" s="37"/>
      <c r="C58" s="31" t="s">
        <v>25</v>
      </c>
      <c r="D58" s="38"/>
      <c r="E58" s="38"/>
      <c r="F58" s="29" t="str">
        <f>E17</f>
        <v>Správa železnic, Oblastní ředitelství Brno</v>
      </c>
      <c r="G58" s="38"/>
      <c r="H58" s="38"/>
      <c r="I58" s="31" t="s">
        <v>31</v>
      </c>
      <c r="J58" s="34" t="str">
        <f>E23</f>
        <v>ERPLAN s.r.o., Havlíčkův Brod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29</v>
      </c>
      <c r="D59" s="38"/>
      <c r="E59" s="38"/>
      <c r="F59" s="29" t="str">
        <f>IF(E20="","",E20)</f>
        <v>Vyplň údaj</v>
      </c>
      <c r="G59" s="38"/>
      <c r="H59" s="38"/>
      <c r="I59" s="31" t="s">
        <v>34</v>
      </c>
      <c r="J59" s="34" t="str">
        <f>E26</f>
        <v>Ing. Avuk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99</v>
      </c>
      <c r="D61" s="139"/>
      <c r="E61" s="139"/>
      <c r="F61" s="139"/>
      <c r="G61" s="139"/>
      <c r="H61" s="139"/>
      <c r="I61" s="139"/>
      <c r="J61" s="140" t="s">
        <v>100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70</v>
      </c>
      <c r="D63" s="38"/>
      <c r="E63" s="38"/>
      <c r="F63" s="38"/>
      <c r="G63" s="38"/>
      <c r="H63" s="38"/>
      <c r="I63" s="38"/>
      <c r="J63" s="79">
        <f>J114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101</v>
      </c>
    </row>
    <row r="64" spans="1:47" s="9" customFormat="1" ht="24.95" customHeight="1">
      <c r="B64" s="142"/>
      <c r="C64" s="143"/>
      <c r="D64" s="144" t="s">
        <v>102</v>
      </c>
      <c r="E64" s="145"/>
      <c r="F64" s="145"/>
      <c r="G64" s="145"/>
      <c r="H64" s="145"/>
      <c r="I64" s="145"/>
      <c r="J64" s="146">
        <f>J115</f>
        <v>0</v>
      </c>
      <c r="K64" s="143"/>
      <c r="L64" s="147"/>
    </row>
    <row r="65" spans="2:12" s="10" customFormat="1" ht="19.899999999999999" customHeight="1">
      <c r="B65" s="148"/>
      <c r="C65" s="99"/>
      <c r="D65" s="149" t="s">
        <v>103</v>
      </c>
      <c r="E65" s="150"/>
      <c r="F65" s="150"/>
      <c r="G65" s="150"/>
      <c r="H65" s="150"/>
      <c r="I65" s="150"/>
      <c r="J65" s="151">
        <f>J116</f>
        <v>0</v>
      </c>
      <c r="K65" s="99"/>
      <c r="L65" s="152"/>
    </row>
    <row r="66" spans="2:12" s="10" customFormat="1" ht="19.899999999999999" customHeight="1">
      <c r="B66" s="148"/>
      <c r="C66" s="99"/>
      <c r="D66" s="149" t="s">
        <v>104</v>
      </c>
      <c r="E66" s="150"/>
      <c r="F66" s="150"/>
      <c r="G66" s="150"/>
      <c r="H66" s="150"/>
      <c r="I66" s="150"/>
      <c r="J66" s="151">
        <f>J149</f>
        <v>0</v>
      </c>
      <c r="K66" s="99"/>
      <c r="L66" s="152"/>
    </row>
    <row r="67" spans="2:12" s="10" customFormat="1" ht="19.899999999999999" customHeight="1">
      <c r="B67" s="148"/>
      <c r="C67" s="99"/>
      <c r="D67" s="149" t="s">
        <v>105</v>
      </c>
      <c r="E67" s="150"/>
      <c r="F67" s="150"/>
      <c r="G67" s="150"/>
      <c r="H67" s="150"/>
      <c r="I67" s="150"/>
      <c r="J67" s="151">
        <f>J180</f>
        <v>0</v>
      </c>
      <c r="K67" s="99"/>
      <c r="L67" s="152"/>
    </row>
    <row r="68" spans="2:12" s="10" customFormat="1" ht="19.899999999999999" customHeight="1">
      <c r="B68" s="148"/>
      <c r="C68" s="99"/>
      <c r="D68" s="149" t="s">
        <v>106</v>
      </c>
      <c r="E68" s="150"/>
      <c r="F68" s="150"/>
      <c r="G68" s="150"/>
      <c r="H68" s="150"/>
      <c r="I68" s="150"/>
      <c r="J68" s="151">
        <f>J195</f>
        <v>0</v>
      </c>
      <c r="K68" s="99"/>
      <c r="L68" s="152"/>
    </row>
    <row r="69" spans="2:12" s="10" customFormat="1" ht="19.899999999999999" customHeight="1">
      <c r="B69" s="148"/>
      <c r="C69" s="99"/>
      <c r="D69" s="149" t="s">
        <v>107</v>
      </c>
      <c r="E69" s="150"/>
      <c r="F69" s="150"/>
      <c r="G69" s="150"/>
      <c r="H69" s="150"/>
      <c r="I69" s="150"/>
      <c r="J69" s="151">
        <f>J210</f>
        <v>0</v>
      </c>
      <c r="K69" s="99"/>
      <c r="L69" s="152"/>
    </row>
    <row r="70" spans="2:12" s="10" customFormat="1" ht="14.85" customHeight="1">
      <c r="B70" s="148"/>
      <c r="C70" s="99"/>
      <c r="D70" s="149" t="s">
        <v>108</v>
      </c>
      <c r="E70" s="150"/>
      <c r="F70" s="150"/>
      <c r="G70" s="150"/>
      <c r="H70" s="150"/>
      <c r="I70" s="150"/>
      <c r="J70" s="151">
        <f>J211</f>
        <v>0</v>
      </c>
      <c r="K70" s="99"/>
      <c r="L70" s="152"/>
    </row>
    <row r="71" spans="2:12" s="10" customFormat="1" ht="14.85" customHeight="1">
      <c r="B71" s="148"/>
      <c r="C71" s="99"/>
      <c r="D71" s="149" t="s">
        <v>109</v>
      </c>
      <c r="E71" s="150"/>
      <c r="F71" s="150"/>
      <c r="G71" s="150"/>
      <c r="H71" s="150"/>
      <c r="I71" s="150"/>
      <c r="J71" s="151">
        <f>J280</f>
        <v>0</v>
      </c>
      <c r="K71" s="99"/>
      <c r="L71" s="152"/>
    </row>
    <row r="72" spans="2:12" s="10" customFormat="1" ht="14.85" customHeight="1">
      <c r="B72" s="148"/>
      <c r="C72" s="99"/>
      <c r="D72" s="149" t="s">
        <v>110</v>
      </c>
      <c r="E72" s="150"/>
      <c r="F72" s="150"/>
      <c r="G72" s="150"/>
      <c r="H72" s="150"/>
      <c r="I72" s="150"/>
      <c r="J72" s="151">
        <f>J351</f>
        <v>0</v>
      </c>
      <c r="K72" s="99"/>
      <c r="L72" s="152"/>
    </row>
    <row r="73" spans="2:12" s="10" customFormat="1" ht="19.899999999999999" customHeight="1">
      <c r="B73" s="148"/>
      <c r="C73" s="99"/>
      <c r="D73" s="149" t="s">
        <v>111</v>
      </c>
      <c r="E73" s="150"/>
      <c r="F73" s="150"/>
      <c r="G73" s="150"/>
      <c r="H73" s="150"/>
      <c r="I73" s="150"/>
      <c r="J73" s="151">
        <f>J375</f>
        <v>0</v>
      </c>
      <c r="K73" s="99"/>
      <c r="L73" s="152"/>
    </row>
    <row r="74" spans="2:12" s="10" customFormat="1" ht="14.85" customHeight="1">
      <c r="B74" s="148"/>
      <c r="C74" s="99"/>
      <c r="D74" s="149" t="s">
        <v>112</v>
      </c>
      <c r="E74" s="150"/>
      <c r="F74" s="150"/>
      <c r="G74" s="150"/>
      <c r="H74" s="150"/>
      <c r="I74" s="150"/>
      <c r="J74" s="151">
        <f>J376</f>
        <v>0</v>
      </c>
      <c r="K74" s="99"/>
      <c r="L74" s="152"/>
    </row>
    <row r="75" spans="2:12" s="10" customFormat="1" ht="14.85" customHeight="1">
      <c r="B75" s="148"/>
      <c r="C75" s="99"/>
      <c r="D75" s="149" t="s">
        <v>113</v>
      </c>
      <c r="E75" s="150"/>
      <c r="F75" s="150"/>
      <c r="G75" s="150"/>
      <c r="H75" s="150"/>
      <c r="I75" s="150"/>
      <c r="J75" s="151">
        <f>J411</f>
        <v>0</v>
      </c>
      <c r="K75" s="99"/>
      <c r="L75" s="152"/>
    </row>
    <row r="76" spans="2:12" s="10" customFormat="1" ht="14.85" customHeight="1">
      <c r="B76" s="148"/>
      <c r="C76" s="99"/>
      <c r="D76" s="149" t="s">
        <v>114</v>
      </c>
      <c r="E76" s="150"/>
      <c r="F76" s="150"/>
      <c r="G76" s="150"/>
      <c r="H76" s="150"/>
      <c r="I76" s="150"/>
      <c r="J76" s="151">
        <f>J418</f>
        <v>0</v>
      </c>
      <c r="K76" s="99"/>
      <c r="L76" s="152"/>
    </row>
    <row r="77" spans="2:12" s="10" customFormat="1" ht="14.85" customHeight="1">
      <c r="B77" s="148"/>
      <c r="C77" s="99"/>
      <c r="D77" s="149" t="s">
        <v>115</v>
      </c>
      <c r="E77" s="150"/>
      <c r="F77" s="150"/>
      <c r="G77" s="150"/>
      <c r="H77" s="150"/>
      <c r="I77" s="150"/>
      <c r="J77" s="151">
        <f>J771</f>
        <v>0</v>
      </c>
      <c r="K77" s="99"/>
      <c r="L77" s="152"/>
    </row>
    <row r="78" spans="2:12" s="10" customFormat="1" ht="14.85" customHeight="1">
      <c r="B78" s="148"/>
      <c r="C78" s="99"/>
      <c r="D78" s="149" t="s">
        <v>116</v>
      </c>
      <c r="E78" s="150"/>
      <c r="F78" s="150"/>
      <c r="G78" s="150"/>
      <c r="H78" s="150"/>
      <c r="I78" s="150"/>
      <c r="J78" s="151">
        <f>J780</f>
        <v>0</v>
      </c>
      <c r="K78" s="99"/>
      <c r="L78" s="152"/>
    </row>
    <row r="79" spans="2:12" s="10" customFormat="1" ht="21.75" customHeight="1">
      <c r="B79" s="148"/>
      <c r="C79" s="99"/>
      <c r="D79" s="149" t="s">
        <v>117</v>
      </c>
      <c r="E79" s="150"/>
      <c r="F79" s="150"/>
      <c r="G79" s="150"/>
      <c r="H79" s="150"/>
      <c r="I79" s="150"/>
      <c r="J79" s="151">
        <f>J781</f>
        <v>0</v>
      </c>
      <c r="K79" s="99"/>
      <c r="L79" s="152"/>
    </row>
    <row r="80" spans="2:12" s="10" customFormat="1" ht="21.75" customHeight="1">
      <c r="B80" s="148"/>
      <c r="C80" s="99"/>
      <c r="D80" s="149" t="s">
        <v>118</v>
      </c>
      <c r="E80" s="150"/>
      <c r="F80" s="150"/>
      <c r="G80" s="150"/>
      <c r="H80" s="150"/>
      <c r="I80" s="150"/>
      <c r="J80" s="151">
        <f>J793</f>
        <v>0</v>
      </c>
      <c r="K80" s="99"/>
      <c r="L80" s="152"/>
    </row>
    <row r="81" spans="1:31" s="10" customFormat="1" ht="21.75" customHeight="1">
      <c r="B81" s="148"/>
      <c r="C81" s="99"/>
      <c r="D81" s="149" t="s">
        <v>119</v>
      </c>
      <c r="E81" s="150"/>
      <c r="F81" s="150"/>
      <c r="G81" s="150"/>
      <c r="H81" s="150"/>
      <c r="I81" s="150"/>
      <c r="J81" s="151">
        <f>J796</f>
        <v>0</v>
      </c>
      <c r="K81" s="99"/>
      <c r="L81" s="152"/>
    </row>
    <row r="82" spans="1:31" s="10" customFormat="1" ht="19.899999999999999" customHeight="1">
      <c r="B82" s="148"/>
      <c r="C82" s="99"/>
      <c r="D82" s="149" t="s">
        <v>120</v>
      </c>
      <c r="E82" s="150"/>
      <c r="F82" s="150"/>
      <c r="G82" s="150"/>
      <c r="H82" s="150"/>
      <c r="I82" s="150"/>
      <c r="J82" s="151">
        <f>J807</f>
        <v>0</v>
      </c>
      <c r="K82" s="99"/>
      <c r="L82" s="152"/>
    </row>
    <row r="83" spans="1:31" s="9" customFormat="1" ht="24.95" customHeight="1">
      <c r="B83" s="142"/>
      <c r="C83" s="143"/>
      <c r="D83" s="144" t="s">
        <v>121</v>
      </c>
      <c r="E83" s="145"/>
      <c r="F83" s="145"/>
      <c r="G83" s="145"/>
      <c r="H83" s="145"/>
      <c r="I83" s="145"/>
      <c r="J83" s="146">
        <f>J822</f>
        <v>0</v>
      </c>
      <c r="K83" s="143"/>
      <c r="L83" s="147"/>
    </row>
    <row r="84" spans="1:31" s="10" customFormat="1" ht="19.899999999999999" customHeight="1">
      <c r="B84" s="148"/>
      <c r="C84" s="99"/>
      <c r="D84" s="149" t="s">
        <v>122</v>
      </c>
      <c r="E84" s="150"/>
      <c r="F84" s="150"/>
      <c r="G84" s="150"/>
      <c r="H84" s="150"/>
      <c r="I84" s="150"/>
      <c r="J84" s="151">
        <f>J823</f>
        <v>0</v>
      </c>
      <c r="K84" s="99"/>
      <c r="L84" s="152"/>
    </row>
    <row r="85" spans="1:31" s="10" customFormat="1" ht="19.899999999999999" customHeight="1">
      <c r="B85" s="148"/>
      <c r="C85" s="99"/>
      <c r="D85" s="149" t="s">
        <v>123</v>
      </c>
      <c r="E85" s="150"/>
      <c r="F85" s="150"/>
      <c r="G85" s="150"/>
      <c r="H85" s="150"/>
      <c r="I85" s="150"/>
      <c r="J85" s="151">
        <f>J863</f>
        <v>0</v>
      </c>
      <c r="K85" s="99"/>
      <c r="L85" s="152"/>
    </row>
    <row r="86" spans="1:31" s="10" customFormat="1" ht="19.899999999999999" customHeight="1">
      <c r="B86" s="148"/>
      <c r="C86" s="99"/>
      <c r="D86" s="149" t="s">
        <v>124</v>
      </c>
      <c r="E86" s="150"/>
      <c r="F86" s="150"/>
      <c r="G86" s="150"/>
      <c r="H86" s="150"/>
      <c r="I86" s="150"/>
      <c r="J86" s="151">
        <f>J927</f>
        <v>0</v>
      </c>
      <c r="K86" s="99"/>
      <c r="L86" s="152"/>
    </row>
    <row r="87" spans="1:31" s="10" customFormat="1" ht="19.899999999999999" customHeight="1">
      <c r="B87" s="148"/>
      <c r="C87" s="99"/>
      <c r="D87" s="149" t="s">
        <v>125</v>
      </c>
      <c r="E87" s="150"/>
      <c r="F87" s="150"/>
      <c r="G87" s="150"/>
      <c r="H87" s="150"/>
      <c r="I87" s="150"/>
      <c r="J87" s="151">
        <f>J939</f>
        <v>0</v>
      </c>
      <c r="K87" s="99"/>
      <c r="L87" s="152"/>
    </row>
    <row r="88" spans="1:31" s="10" customFormat="1" ht="19.899999999999999" customHeight="1">
      <c r="B88" s="148"/>
      <c r="C88" s="99"/>
      <c r="D88" s="149" t="s">
        <v>126</v>
      </c>
      <c r="E88" s="150"/>
      <c r="F88" s="150"/>
      <c r="G88" s="150"/>
      <c r="H88" s="150"/>
      <c r="I88" s="150"/>
      <c r="J88" s="151">
        <f>J1057</f>
        <v>0</v>
      </c>
      <c r="K88" s="99"/>
      <c r="L88" s="152"/>
    </row>
    <row r="89" spans="1:31" s="10" customFormat="1" ht="19.899999999999999" customHeight="1">
      <c r="B89" s="148"/>
      <c r="C89" s="99"/>
      <c r="D89" s="149" t="s">
        <v>127</v>
      </c>
      <c r="E89" s="150"/>
      <c r="F89" s="150"/>
      <c r="G89" s="150"/>
      <c r="H89" s="150"/>
      <c r="I89" s="150"/>
      <c r="J89" s="151">
        <f>J1067</f>
        <v>0</v>
      </c>
      <c r="K89" s="99"/>
      <c r="L89" s="152"/>
    </row>
    <row r="90" spans="1:31" s="10" customFormat="1" ht="19.899999999999999" customHeight="1">
      <c r="B90" s="148"/>
      <c r="C90" s="99"/>
      <c r="D90" s="149" t="s">
        <v>128</v>
      </c>
      <c r="E90" s="150"/>
      <c r="F90" s="150"/>
      <c r="G90" s="150"/>
      <c r="H90" s="150"/>
      <c r="I90" s="150"/>
      <c r="J90" s="151">
        <f>J1138</f>
        <v>0</v>
      </c>
      <c r="K90" s="99"/>
      <c r="L90" s="152"/>
    </row>
    <row r="91" spans="1:31" s="10" customFormat="1" ht="19.899999999999999" customHeight="1">
      <c r="B91" s="148"/>
      <c r="C91" s="99"/>
      <c r="D91" s="149" t="s">
        <v>129</v>
      </c>
      <c r="E91" s="150"/>
      <c r="F91" s="150"/>
      <c r="G91" s="150"/>
      <c r="H91" s="150"/>
      <c r="I91" s="150"/>
      <c r="J91" s="151">
        <f>J1161</f>
        <v>0</v>
      </c>
      <c r="K91" s="99"/>
      <c r="L91" s="152"/>
    </row>
    <row r="92" spans="1:31" s="10" customFormat="1" ht="19.899999999999999" customHeight="1">
      <c r="B92" s="148"/>
      <c r="C92" s="99"/>
      <c r="D92" s="149" t="s">
        <v>130</v>
      </c>
      <c r="E92" s="150"/>
      <c r="F92" s="150"/>
      <c r="G92" s="150"/>
      <c r="H92" s="150"/>
      <c r="I92" s="150"/>
      <c r="J92" s="151">
        <f>J1187</f>
        <v>0</v>
      </c>
      <c r="K92" s="99"/>
      <c r="L92" s="152"/>
    </row>
    <row r="93" spans="1:31" s="2" customFormat="1" ht="21.75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115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6.95" customHeight="1">
      <c r="A94" s="36"/>
      <c r="B94" s="49"/>
      <c r="C94" s="50"/>
      <c r="D94" s="50"/>
      <c r="E94" s="50"/>
      <c r="F94" s="50"/>
      <c r="G94" s="50"/>
      <c r="H94" s="50"/>
      <c r="I94" s="50"/>
      <c r="J94" s="50"/>
      <c r="K94" s="50"/>
      <c r="L94" s="115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8" spans="1:31" s="2" customFormat="1" ht="6.95" customHeight="1">
      <c r="A98" s="36"/>
      <c r="B98" s="51"/>
      <c r="C98" s="52"/>
      <c r="D98" s="52"/>
      <c r="E98" s="52"/>
      <c r="F98" s="52"/>
      <c r="G98" s="52"/>
      <c r="H98" s="52"/>
      <c r="I98" s="52"/>
      <c r="J98" s="52"/>
      <c r="K98" s="52"/>
      <c r="L98" s="115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pans="1:31" s="2" customFormat="1" ht="24.95" customHeight="1">
      <c r="A99" s="36"/>
      <c r="B99" s="37"/>
      <c r="C99" s="25" t="s">
        <v>131</v>
      </c>
      <c r="D99" s="38"/>
      <c r="E99" s="38"/>
      <c r="F99" s="38"/>
      <c r="G99" s="38"/>
      <c r="H99" s="38"/>
      <c r="I99" s="38"/>
      <c r="J99" s="38"/>
      <c r="K99" s="38"/>
      <c r="L99" s="115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pans="1:31" s="2" customFormat="1" ht="6.95" customHeight="1">
      <c r="A100" s="36"/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115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pans="1:31" s="2" customFormat="1" ht="12" customHeight="1">
      <c r="A101" s="36"/>
      <c r="B101" s="37"/>
      <c r="C101" s="31" t="s">
        <v>16</v>
      </c>
      <c r="D101" s="38"/>
      <c r="E101" s="38"/>
      <c r="F101" s="38"/>
      <c r="G101" s="38"/>
      <c r="H101" s="38"/>
      <c r="I101" s="38"/>
      <c r="J101" s="38"/>
      <c r="K101" s="38"/>
      <c r="L101" s="115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pans="1:31" s="2" customFormat="1" ht="16.5" customHeight="1">
      <c r="A102" s="36"/>
      <c r="B102" s="37"/>
      <c r="C102" s="38"/>
      <c r="D102" s="38"/>
      <c r="E102" s="394" t="str">
        <f>E7</f>
        <v>Dačice ST oprava</v>
      </c>
      <c r="F102" s="395"/>
      <c r="G102" s="395"/>
      <c r="H102" s="395"/>
      <c r="I102" s="38"/>
      <c r="J102" s="38"/>
      <c r="K102" s="38"/>
      <c r="L102" s="115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pans="1:31" s="1" customFormat="1" ht="12" customHeight="1">
      <c r="B103" s="23"/>
      <c r="C103" s="31" t="s">
        <v>94</v>
      </c>
      <c r="D103" s="24"/>
      <c r="E103" s="24"/>
      <c r="F103" s="24"/>
      <c r="G103" s="24"/>
      <c r="H103" s="24"/>
      <c r="I103" s="24"/>
      <c r="J103" s="24"/>
      <c r="K103" s="24"/>
      <c r="L103" s="22"/>
    </row>
    <row r="104" spans="1:31" s="2" customFormat="1" ht="16.5" customHeight="1">
      <c r="A104" s="36"/>
      <c r="B104" s="37"/>
      <c r="C104" s="38"/>
      <c r="D104" s="38"/>
      <c r="E104" s="394" t="s">
        <v>95</v>
      </c>
      <c r="F104" s="396"/>
      <c r="G104" s="396"/>
      <c r="H104" s="396"/>
      <c r="I104" s="38"/>
      <c r="J104" s="38"/>
      <c r="K104" s="38"/>
      <c r="L104" s="115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pans="1:31" s="2" customFormat="1" ht="12" customHeight="1">
      <c r="A105" s="36"/>
      <c r="B105" s="37"/>
      <c r="C105" s="31" t="s">
        <v>96</v>
      </c>
      <c r="D105" s="38"/>
      <c r="E105" s="38"/>
      <c r="F105" s="38"/>
      <c r="G105" s="38"/>
      <c r="H105" s="38"/>
      <c r="I105" s="38"/>
      <c r="J105" s="38"/>
      <c r="K105" s="38"/>
      <c r="L105" s="115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pans="1:31" s="2" customFormat="1" ht="16.5" customHeight="1">
      <c r="A106" s="36"/>
      <c r="B106" s="37"/>
      <c r="C106" s="38"/>
      <c r="D106" s="38"/>
      <c r="E106" s="343" t="str">
        <f>E11</f>
        <v>E_2_1 - Stavební část</v>
      </c>
      <c r="F106" s="396"/>
      <c r="G106" s="396"/>
      <c r="H106" s="396"/>
      <c r="I106" s="38"/>
      <c r="J106" s="38"/>
      <c r="K106" s="38"/>
      <c r="L106" s="115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pans="1:31" s="2" customFormat="1" ht="6.95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115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pans="1:31" s="2" customFormat="1" ht="12" customHeight="1">
      <c r="A108" s="36"/>
      <c r="B108" s="37"/>
      <c r="C108" s="31" t="s">
        <v>21</v>
      </c>
      <c r="D108" s="38"/>
      <c r="E108" s="38"/>
      <c r="F108" s="29" t="str">
        <f>F14</f>
        <v>Dačice</v>
      </c>
      <c r="G108" s="38"/>
      <c r="H108" s="38"/>
      <c r="I108" s="31" t="s">
        <v>23</v>
      </c>
      <c r="J108" s="61" t="str">
        <f>IF(J14="","",J14)</f>
        <v>23. 2. 2021</v>
      </c>
      <c r="K108" s="38"/>
      <c r="L108" s="115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pans="1:31" s="2" customFormat="1" ht="6.95" customHeight="1">
      <c r="A109" s="36"/>
      <c r="B109" s="37"/>
      <c r="C109" s="38"/>
      <c r="D109" s="38"/>
      <c r="E109" s="38"/>
      <c r="F109" s="38"/>
      <c r="G109" s="38"/>
      <c r="H109" s="38"/>
      <c r="I109" s="38"/>
      <c r="J109" s="38"/>
      <c r="K109" s="38"/>
      <c r="L109" s="115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pans="1:31" s="2" customFormat="1" ht="25.7" customHeight="1">
      <c r="A110" s="36"/>
      <c r="B110" s="37"/>
      <c r="C110" s="31" t="s">
        <v>25</v>
      </c>
      <c r="D110" s="38"/>
      <c r="E110" s="38"/>
      <c r="F110" s="29" t="str">
        <f>E17</f>
        <v>Správa železnic, Oblastní ředitelství Brno</v>
      </c>
      <c r="G110" s="38"/>
      <c r="H110" s="38"/>
      <c r="I110" s="31" t="s">
        <v>31</v>
      </c>
      <c r="J110" s="34" t="str">
        <f>E23</f>
        <v>ERPLAN s.r.o., Havlíčkův Brod</v>
      </c>
      <c r="K110" s="38"/>
      <c r="L110" s="115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pans="1:31" s="2" customFormat="1" ht="15.2" customHeight="1">
      <c r="A111" s="36"/>
      <c r="B111" s="37"/>
      <c r="C111" s="31" t="s">
        <v>29</v>
      </c>
      <c r="D111" s="38"/>
      <c r="E111" s="38"/>
      <c r="F111" s="29" t="str">
        <f>IF(E20="","",E20)</f>
        <v>Vyplň údaj</v>
      </c>
      <c r="G111" s="38"/>
      <c r="H111" s="38"/>
      <c r="I111" s="31" t="s">
        <v>34</v>
      </c>
      <c r="J111" s="34" t="str">
        <f>E26</f>
        <v>Ing. Avuk</v>
      </c>
      <c r="K111" s="38"/>
      <c r="L111" s="115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pans="1:31" s="2" customFormat="1" ht="10.35" customHeight="1">
      <c r="A112" s="36"/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115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pans="1:65" s="11" customFormat="1" ht="29.25" customHeight="1">
      <c r="A113" s="153"/>
      <c r="B113" s="154"/>
      <c r="C113" s="155" t="s">
        <v>132</v>
      </c>
      <c r="D113" s="156" t="s">
        <v>57</v>
      </c>
      <c r="E113" s="156" t="s">
        <v>53</v>
      </c>
      <c r="F113" s="156" t="s">
        <v>54</v>
      </c>
      <c r="G113" s="156" t="s">
        <v>133</v>
      </c>
      <c r="H113" s="156" t="s">
        <v>134</v>
      </c>
      <c r="I113" s="156" t="s">
        <v>135</v>
      </c>
      <c r="J113" s="156" t="s">
        <v>100</v>
      </c>
      <c r="K113" s="157" t="s">
        <v>136</v>
      </c>
      <c r="L113" s="158"/>
      <c r="M113" s="70" t="s">
        <v>19</v>
      </c>
      <c r="N113" s="71" t="s">
        <v>42</v>
      </c>
      <c r="O113" s="71" t="s">
        <v>137</v>
      </c>
      <c r="P113" s="71" t="s">
        <v>138</v>
      </c>
      <c r="Q113" s="71" t="s">
        <v>139</v>
      </c>
      <c r="R113" s="71" t="s">
        <v>140</v>
      </c>
      <c r="S113" s="71" t="s">
        <v>141</v>
      </c>
      <c r="T113" s="72" t="s">
        <v>142</v>
      </c>
      <c r="U113" s="153"/>
      <c r="V113" s="153"/>
      <c r="W113" s="153"/>
      <c r="X113" s="153"/>
      <c r="Y113" s="153"/>
      <c r="Z113" s="153"/>
      <c r="AA113" s="153"/>
      <c r="AB113" s="153"/>
      <c r="AC113" s="153"/>
      <c r="AD113" s="153"/>
      <c r="AE113" s="153"/>
    </row>
    <row r="114" spans="1:65" s="2" customFormat="1" ht="22.9" customHeight="1">
      <c r="A114" s="36"/>
      <c r="B114" s="37"/>
      <c r="C114" s="77" t="s">
        <v>143</v>
      </c>
      <c r="D114" s="38"/>
      <c r="E114" s="38"/>
      <c r="F114" s="38"/>
      <c r="G114" s="38"/>
      <c r="H114" s="38"/>
      <c r="I114" s="38"/>
      <c r="J114" s="159">
        <f>BK114</f>
        <v>0</v>
      </c>
      <c r="K114" s="38"/>
      <c r="L114" s="41"/>
      <c r="M114" s="73"/>
      <c r="N114" s="160"/>
      <c r="O114" s="74"/>
      <c r="P114" s="161">
        <f>P115+P822</f>
        <v>0</v>
      </c>
      <c r="Q114" s="74"/>
      <c r="R114" s="161">
        <f>R115+R822</f>
        <v>29.95932148</v>
      </c>
      <c r="S114" s="74"/>
      <c r="T114" s="162">
        <f>T115+T822</f>
        <v>39.058446270000005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71</v>
      </c>
      <c r="AU114" s="19" t="s">
        <v>101</v>
      </c>
      <c r="BK114" s="163">
        <f>BK115+BK822</f>
        <v>0</v>
      </c>
    </row>
    <row r="115" spans="1:65" s="12" customFormat="1" ht="25.9" customHeight="1">
      <c r="B115" s="164"/>
      <c r="C115" s="165"/>
      <c r="D115" s="166" t="s">
        <v>71</v>
      </c>
      <c r="E115" s="167" t="s">
        <v>144</v>
      </c>
      <c r="F115" s="167" t="s">
        <v>145</v>
      </c>
      <c r="G115" s="165"/>
      <c r="H115" s="165"/>
      <c r="I115" s="168"/>
      <c r="J115" s="169">
        <f>BK115</f>
        <v>0</v>
      </c>
      <c r="K115" s="165"/>
      <c r="L115" s="170"/>
      <c r="M115" s="171"/>
      <c r="N115" s="172"/>
      <c r="O115" s="172"/>
      <c r="P115" s="173">
        <f>P116+P149+P180+P195+P210+P375+P807</f>
        <v>0</v>
      </c>
      <c r="Q115" s="172"/>
      <c r="R115" s="173">
        <f>R116+R149+R180+R195+R210+R375+R807</f>
        <v>26.750610869999999</v>
      </c>
      <c r="S115" s="172"/>
      <c r="T115" s="174">
        <f>T116+T149+T180+T195+T210+T375+T807</f>
        <v>39.035764500000006</v>
      </c>
      <c r="AR115" s="175" t="s">
        <v>79</v>
      </c>
      <c r="AT115" s="176" t="s">
        <v>71</v>
      </c>
      <c r="AU115" s="176" t="s">
        <v>72</v>
      </c>
      <c r="AY115" s="175" t="s">
        <v>146</v>
      </c>
      <c r="BK115" s="177">
        <f>BK116+BK149+BK180+BK195+BK210+BK375+BK807</f>
        <v>0</v>
      </c>
    </row>
    <row r="116" spans="1:65" s="12" customFormat="1" ht="22.9" customHeight="1">
      <c r="B116" s="164"/>
      <c r="C116" s="165"/>
      <c r="D116" s="166" t="s">
        <v>71</v>
      </c>
      <c r="E116" s="178" t="s">
        <v>147</v>
      </c>
      <c r="F116" s="178" t="s">
        <v>148</v>
      </c>
      <c r="G116" s="165"/>
      <c r="H116" s="165"/>
      <c r="I116" s="168"/>
      <c r="J116" s="179">
        <f>BK116</f>
        <v>0</v>
      </c>
      <c r="K116" s="165"/>
      <c r="L116" s="170"/>
      <c r="M116" s="171"/>
      <c r="N116" s="172"/>
      <c r="O116" s="172"/>
      <c r="P116" s="173">
        <f>SUM(P117:P148)</f>
        <v>0</v>
      </c>
      <c r="Q116" s="172"/>
      <c r="R116" s="173">
        <f>SUM(R117:R148)</f>
        <v>2.1000000000000001E-4</v>
      </c>
      <c r="S116" s="172"/>
      <c r="T116" s="174">
        <f>SUM(T117:T148)</f>
        <v>5.6014350000000004</v>
      </c>
      <c r="AR116" s="175" t="s">
        <v>79</v>
      </c>
      <c r="AT116" s="176" t="s">
        <v>71</v>
      </c>
      <c r="AU116" s="176" t="s">
        <v>79</v>
      </c>
      <c r="AY116" s="175" t="s">
        <v>146</v>
      </c>
      <c r="BK116" s="177">
        <f>SUM(BK117:BK148)</f>
        <v>0</v>
      </c>
    </row>
    <row r="117" spans="1:65" s="2" customFormat="1" ht="24.2" customHeight="1">
      <c r="A117" s="36"/>
      <c r="B117" s="37"/>
      <c r="C117" s="180" t="s">
        <v>79</v>
      </c>
      <c r="D117" s="180" t="s">
        <v>149</v>
      </c>
      <c r="E117" s="181" t="s">
        <v>150</v>
      </c>
      <c r="F117" s="182" t="s">
        <v>151</v>
      </c>
      <c r="G117" s="183" t="s">
        <v>152</v>
      </c>
      <c r="H117" s="184">
        <v>7</v>
      </c>
      <c r="I117" s="185"/>
      <c r="J117" s="186">
        <f>ROUND(I117*H117,2)</f>
        <v>0</v>
      </c>
      <c r="K117" s="182" t="s">
        <v>153</v>
      </c>
      <c r="L117" s="41"/>
      <c r="M117" s="187" t="s">
        <v>19</v>
      </c>
      <c r="N117" s="188" t="s">
        <v>43</v>
      </c>
      <c r="O117" s="66"/>
      <c r="P117" s="189">
        <f>O117*H117</f>
        <v>0</v>
      </c>
      <c r="Q117" s="189">
        <v>0</v>
      </c>
      <c r="R117" s="189">
        <f>Q117*H117</f>
        <v>0</v>
      </c>
      <c r="S117" s="189">
        <v>0</v>
      </c>
      <c r="T117" s="190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91" t="s">
        <v>154</v>
      </c>
      <c r="AT117" s="191" t="s">
        <v>149</v>
      </c>
      <c r="AU117" s="191" t="s">
        <v>81</v>
      </c>
      <c r="AY117" s="19" t="s">
        <v>146</v>
      </c>
      <c r="BE117" s="192">
        <f>IF(N117="základní",J117,0)</f>
        <v>0</v>
      </c>
      <c r="BF117" s="192">
        <f>IF(N117="snížená",J117,0)</f>
        <v>0</v>
      </c>
      <c r="BG117" s="192">
        <f>IF(N117="zákl. přenesená",J117,0)</f>
        <v>0</v>
      </c>
      <c r="BH117" s="192">
        <f>IF(N117="sníž. přenesená",J117,0)</f>
        <v>0</v>
      </c>
      <c r="BI117" s="192">
        <f>IF(N117="nulová",J117,0)</f>
        <v>0</v>
      </c>
      <c r="BJ117" s="19" t="s">
        <v>79</v>
      </c>
      <c r="BK117" s="192">
        <f>ROUND(I117*H117,2)</f>
        <v>0</v>
      </c>
      <c r="BL117" s="19" t="s">
        <v>154</v>
      </c>
      <c r="BM117" s="191" t="s">
        <v>155</v>
      </c>
    </row>
    <row r="118" spans="1:65" s="2" customFormat="1" ht="11.25">
      <c r="A118" s="36"/>
      <c r="B118" s="37"/>
      <c r="C118" s="38"/>
      <c r="D118" s="193" t="s">
        <v>156</v>
      </c>
      <c r="E118" s="38"/>
      <c r="F118" s="194" t="s">
        <v>157</v>
      </c>
      <c r="G118" s="38"/>
      <c r="H118" s="38"/>
      <c r="I118" s="195"/>
      <c r="J118" s="38"/>
      <c r="K118" s="38"/>
      <c r="L118" s="41"/>
      <c r="M118" s="196"/>
      <c r="N118" s="197"/>
      <c r="O118" s="66"/>
      <c r="P118" s="66"/>
      <c r="Q118" s="66"/>
      <c r="R118" s="66"/>
      <c r="S118" s="66"/>
      <c r="T118" s="67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9" t="s">
        <v>156</v>
      </c>
      <c r="AU118" s="19" t="s">
        <v>81</v>
      </c>
    </row>
    <row r="119" spans="1:65" s="13" customFormat="1" ht="11.25">
      <c r="B119" s="198"/>
      <c r="C119" s="199"/>
      <c r="D119" s="200" t="s">
        <v>158</v>
      </c>
      <c r="E119" s="201" t="s">
        <v>19</v>
      </c>
      <c r="F119" s="202" t="s">
        <v>159</v>
      </c>
      <c r="G119" s="199"/>
      <c r="H119" s="201" t="s">
        <v>19</v>
      </c>
      <c r="I119" s="203"/>
      <c r="J119" s="199"/>
      <c r="K119" s="199"/>
      <c r="L119" s="204"/>
      <c r="M119" s="205"/>
      <c r="N119" s="206"/>
      <c r="O119" s="206"/>
      <c r="P119" s="206"/>
      <c r="Q119" s="206"/>
      <c r="R119" s="206"/>
      <c r="S119" s="206"/>
      <c r="T119" s="207"/>
      <c r="AT119" s="208" t="s">
        <v>158</v>
      </c>
      <c r="AU119" s="208" t="s">
        <v>81</v>
      </c>
      <c r="AV119" s="13" t="s">
        <v>79</v>
      </c>
      <c r="AW119" s="13" t="s">
        <v>33</v>
      </c>
      <c r="AX119" s="13" t="s">
        <v>72</v>
      </c>
      <c r="AY119" s="208" t="s">
        <v>146</v>
      </c>
    </row>
    <row r="120" spans="1:65" s="13" customFormat="1" ht="11.25">
      <c r="B120" s="198"/>
      <c r="C120" s="199"/>
      <c r="D120" s="200" t="s">
        <v>158</v>
      </c>
      <c r="E120" s="201" t="s">
        <v>19</v>
      </c>
      <c r="F120" s="202" t="s">
        <v>160</v>
      </c>
      <c r="G120" s="199"/>
      <c r="H120" s="201" t="s">
        <v>19</v>
      </c>
      <c r="I120" s="203"/>
      <c r="J120" s="199"/>
      <c r="K120" s="199"/>
      <c r="L120" s="204"/>
      <c r="M120" s="205"/>
      <c r="N120" s="206"/>
      <c r="O120" s="206"/>
      <c r="P120" s="206"/>
      <c r="Q120" s="206"/>
      <c r="R120" s="206"/>
      <c r="S120" s="206"/>
      <c r="T120" s="207"/>
      <c r="AT120" s="208" t="s">
        <v>158</v>
      </c>
      <c r="AU120" s="208" t="s">
        <v>81</v>
      </c>
      <c r="AV120" s="13" t="s">
        <v>79</v>
      </c>
      <c r="AW120" s="13" t="s">
        <v>33</v>
      </c>
      <c r="AX120" s="13" t="s">
        <v>72</v>
      </c>
      <c r="AY120" s="208" t="s">
        <v>146</v>
      </c>
    </row>
    <row r="121" spans="1:65" s="14" customFormat="1" ht="11.25">
      <c r="B121" s="209"/>
      <c r="C121" s="210"/>
      <c r="D121" s="200" t="s">
        <v>158</v>
      </c>
      <c r="E121" s="211" t="s">
        <v>19</v>
      </c>
      <c r="F121" s="212" t="s">
        <v>161</v>
      </c>
      <c r="G121" s="210"/>
      <c r="H121" s="213">
        <v>7</v>
      </c>
      <c r="I121" s="214"/>
      <c r="J121" s="210"/>
      <c r="K121" s="210"/>
      <c r="L121" s="215"/>
      <c r="M121" s="216"/>
      <c r="N121" s="217"/>
      <c r="O121" s="217"/>
      <c r="P121" s="217"/>
      <c r="Q121" s="217"/>
      <c r="R121" s="217"/>
      <c r="S121" s="217"/>
      <c r="T121" s="218"/>
      <c r="AT121" s="219" t="s">
        <v>158</v>
      </c>
      <c r="AU121" s="219" t="s">
        <v>81</v>
      </c>
      <c r="AV121" s="14" t="s">
        <v>81</v>
      </c>
      <c r="AW121" s="14" t="s">
        <v>33</v>
      </c>
      <c r="AX121" s="14" t="s">
        <v>72</v>
      </c>
      <c r="AY121" s="219" t="s">
        <v>146</v>
      </c>
    </row>
    <row r="122" spans="1:65" s="15" customFormat="1" ht="11.25">
      <c r="B122" s="220"/>
      <c r="C122" s="221"/>
      <c r="D122" s="200" t="s">
        <v>158</v>
      </c>
      <c r="E122" s="222" t="s">
        <v>19</v>
      </c>
      <c r="F122" s="223" t="s">
        <v>162</v>
      </c>
      <c r="G122" s="221"/>
      <c r="H122" s="224">
        <v>7</v>
      </c>
      <c r="I122" s="225"/>
      <c r="J122" s="221"/>
      <c r="K122" s="221"/>
      <c r="L122" s="226"/>
      <c r="M122" s="227"/>
      <c r="N122" s="228"/>
      <c r="O122" s="228"/>
      <c r="P122" s="228"/>
      <c r="Q122" s="228"/>
      <c r="R122" s="228"/>
      <c r="S122" s="228"/>
      <c r="T122" s="229"/>
      <c r="AT122" s="230" t="s">
        <v>158</v>
      </c>
      <c r="AU122" s="230" t="s">
        <v>81</v>
      </c>
      <c r="AV122" s="15" t="s">
        <v>154</v>
      </c>
      <c r="AW122" s="15" t="s">
        <v>4</v>
      </c>
      <c r="AX122" s="15" t="s">
        <v>79</v>
      </c>
      <c r="AY122" s="230" t="s">
        <v>146</v>
      </c>
    </row>
    <row r="123" spans="1:65" s="2" customFormat="1" ht="16.5" customHeight="1">
      <c r="A123" s="36"/>
      <c r="B123" s="37"/>
      <c r="C123" s="180" t="s">
        <v>81</v>
      </c>
      <c r="D123" s="180" t="s">
        <v>149</v>
      </c>
      <c r="E123" s="181" t="s">
        <v>163</v>
      </c>
      <c r="F123" s="182" t="s">
        <v>164</v>
      </c>
      <c r="G123" s="183" t="s">
        <v>152</v>
      </c>
      <c r="H123" s="184">
        <v>7</v>
      </c>
      <c r="I123" s="185"/>
      <c r="J123" s="186">
        <f>ROUND(I123*H123,2)</f>
        <v>0</v>
      </c>
      <c r="K123" s="182" t="s">
        <v>153</v>
      </c>
      <c r="L123" s="41"/>
      <c r="M123" s="187" t="s">
        <v>19</v>
      </c>
      <c r="N123" s="188" t="s">
        <v>43</v>
      </c>
      <c r="O123" s="66"/>
      <c r="P123" s="189">
        <f>O123*H123</f>
        <v>0</v>
      </c>
      <c r="Q123" s="189">
        <v>3.0000000000000001E-5</v>
      </c>
      <c r="R123" s="189">
        <f>Q123*H123</f>
        <v>2.1000000000000001E-4</v>
      </c>
      <c r="S123" s="189">
        <v>0</v>
      </c>
      <c r="T123" s="190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1" t="s">
        <v>154</v>
      </c>
      <c r="AT123" s="191" t="s">
        <v>149</v>
      </c>
      <c r="AU123" s="191" t="s">
        <v>81</v>
      </c>
      <c r="AY123" s="19" t="s">
        <v>146</v>
      </c>
      <c r="BE123" s="192">
        <f>IF(N123="základní",J123,0)</f>
        <v>0</v>
      </c>
      <c r="BF123" s="192">
        <f>IF(N123="snížená",J123,0)</f>
        <v>0</v>
      </c>
      <c r="BG123" s="192">
        <f>IF(N123="zákl. přenesená",J123,0)</f>
        <v>0</v>
      </c>
      <c r="BH123" s="192">
        <f>IF(N123="sníž. přenesená",J123,0)</f>
        <v>0</v>
      </c>
      <c r="BI123" s="192">
        <f>IF(N123="nulová",J123,0)</f>
        <v>0</v>
      </c>
      <c r="BJ123" s="19" t="s">
        <v>79</v>
      </c>
      <c r="BK123" s="192">
        <f>ROUND(I123*H123,2)</f>
        <v>0</v>
      </c>
      <c r="BL123" s="19" t="s">
        <v>154</v>
      </c>
      <c r="BM123" s="191" t="s">
        <v>165</v>
      </c>
    </row>
    <row r="124" spans="1:65" s="2" customFormat="1" ht="11.25">
      <c r="A124" s="36"/>
      <c r="B124" s="37"/>
      <c r="C124" s="38"/>
      <c r="D124" s="193" t="s">
        <v>156</v>
      </c>
      <c r="E124" s="38"/>
      <c r="F124" s="194" t="s">
        <v>166</v>
      </c>
      <c r="G124" s="38"/>
      <c r="H124" s="38"/>
      <c r="I124" s="195"/>
      <c r="J124" s="38"/>
      <c r="K124" s="38"/>
      <c r="L124" s="41"/>
      <c r="M124" s="196"/>
      <c r="N124" s="197"/>
      <c r="O124" s="66"/>
      <c r="P124" s="66"/>
      <c r="Q124" s="66"/>
      <c r="R124" s="66"/>
      <c r="S124" s="66"/>
      <c r="T124" s="67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9" t="s">
        <v>156</v>
      </c>
      <c r="AU124" s="19" t="s">
        <v>81</v>
      </c>
    </row>
    <row r="125" spans="1:65" s="13" customFormat="1" ht="11.25">
      <c r="B125" s="198"/>
      <c r="C125" s="199"/>
      <c r="D125" s="200" t="s">
        <v>158</v>
      </c>
      <c r="E125" s="201" t="s">
        <v>19</v>
      </c>
      <c r="F125" s="202" t="s">
        <v>159</v>
      </c>
      <c r="G125" s="199"/>
      <c r="H125" s="201" t="s">
        <v>19</v>
      </c>
      <c r="I125" s="203"/>
      <c r="J125" s="199"/>
      <c r="K125" s="199"/>
      <c r="L125" s="204"/>
      <c r="M125" s="205"/>
      <c r="N125" s="206"/>
      <c r="O125" s="206"/>
      <c r="P125" s="206"/>
      <c r="Q125" s="206"/>
      <c r="R125" s="206"/>
      <c r="S125" s="206"/>
      <c r="T125" s="207"/>
      <c r="AT125" s="208" t="s">
        <v>158</v>
      </c>
      <c r="AU125" s="208" t="s">
        <v>81</v>
      </c>
      <c r="AV125" s="13" t="s">
        <v>79</v>
      </c>
      <c r="AW125" s="13" t="s">
        <v>33</v>
      </c>
      <c r="AX125" s="13" t="s">
        <v>72</v>
      </c>
      <c r="AY125" s="208" t="s">
        <v>146</v>
      </c>
    </row>
    <row r="126" spans="1:65" s="13" customFormat="1" ht="11.25">
      <c r="B126" s="198"/>
      <c r="C126" s="199"/>
      <c r="D126" s="200" t="s">
        <v>158</v>
      </c>
      <c r="E126" s="201" t="s">
        <v>19</v>
      </c>
      <c r="F126" s="202" t="s">
        <v>160</v>
      </c>
      <c r="G126" s="199"/>
      <c r="H126" s="201" t="s">
        <v>19</v>
      </c>
      <c r="I126" s="203"/>
      <c r="J126" s="199"/>
      <c r="K126" s="199"/>
      <c r="L126" s="204"/>
      <c r="M126" s="205"/>
      <c r="N126" s="206"/>
      <c r="O126" s="206"/>
      <c r="P126" s="206"/>
      <c r="Q126" s="206"/>
      <c r="R126" s="206"/>
      <c r="S126" s="206"/>
      <c r="T126" s="207"/>
      <c r="AT126" s="208" t="s">
        <v>158</v>
      </c>
      <c r="AU126" s="208" t="s">
        <v>81</v>
      </c>
      <c r="AV126" s="13" t="s">
        <v>79</v>
      </c>
      <c r="AW126" s="13" t="s">
        <v>33</v>
      </c>
      <c r="AX126" s="13" t="s">
        <v>72</v>
      </c>
      <c r="AY126" s="208" t="s">
        <v>146</v>
      </c>
    </row>
    <row r="127" spans="1:65" s="14" customFormat="1" ht="11.25">
      <c r="B127" s="209"/>
      <c r="C127" s="210"/>
      <c r="D127" s="200" t="s">
        <v>158</v>
      </c>
      <c r="E127" s="211" t="s">
        <v>19</v>
      </c>
      <c r="F127" s="212" t="s">
        <v>161</v>
      </c>
      <c r="G127" s="210"/>
      <c r="H127" s="213">
        <v>7</v>
      </c>
      <c r="I127" s="214"/>
      <c r="J127" s="210"/>
      <c r="K127" s="210"/>
      <c r="L127" s="215"/>
      <c r="M127" s="216"/>
      <c r="N127" s="217"/>
      <c r="O127" s="217"/>
      <c r="P127" s="217"/>
      <c r="Q127" s="217"/>
      <c r="R127" s="217"/>
      <c r="S127" s="217"/>
      <c r="T127" s="218"/>
      <c r="AT127" s="219" t="s">
        <v>158</v>
      </c>
      <c r="AU127" s="219" t="s">
        <v>81</v>
      </c>
      <c r="AV127" s="14" t="s">
        <v>81</v>
      </c>
      <c r="AW127" s="14" t="s">
        <v>33</v>
      </c>
      <c r="AX127" s="14" t="s">
        <v>72</v>
      </c>
      <c r="AY127" s="219" t="s">
        <v>146</v>
      </c>
    </row>
    <row r="128" spans="1:65" s="15" customFormat="1" ht="11.25">
      <c r="B128" s="220"/>
      <c r="C128" s="221"/>
      <c r="D128" s="200" t="s">
        <v>158</v>
      </c>
      <c r="E128" s="222" t="s">
        <v>19</v>
      </c>
      <c r="F128" s="223" t="s">
        <v>162</v>
      </c>
      <c r="G128" s="221"/>
      <c r="H128" s="224">
        <v>7</v>
      </c>
      <c r="I128" s="225"/>
      <c r="J128" s="221"/>
      <c r="K128" s="221"/>
      <c r="L128" s="226"/>
      <c r="M128" s="227"/>
      <c r="N128" s="228"/>
      <c r="O128" s="228"/>
      <c r="P128" s="228"/>
      <c r="Q128" s="228"/>
      <c r="R128" s="228"/>
      <c r="S128" s="228"/>
      <c r="T128" s="229"/>
      <c r="AT128" s="230" t="s">
        <v>158</v>
      </c>
      <c r="AU128" s="230" t="s">
        <v>81</v>
      </c>
      <c r="AV128" s="15" t="s">
        <v>154</v>
      </c>
      <c r="AW128" s="15" t="s">
        <v>4</v>
      </c>
      <c r="AX128" s="15" t="s">
        <v>79</v>
      </c>
      <c r="AY128" s="230" t="s">
        <v>146</v>
      </c>
    </row>
    <row r="129" spans="1:65" s="2" customFormat="1" ht="37.9" customHeight="1">
      <c r="A129" s="36"/>
      <c r="B129" s="37"/>
      <c r="C129" s="180" t="s">
        <v>167</v>
      </c>
      <c r="D129" s="180" t="s">
        <v>149</v>
      </c>
      <c r="E129" s="181" t="s">
        <v>168</v>
      </c>
      <c r="F129" s="182" t="s">
        <v>169</v>
      </c>
      <c r="G129" s="183" t="s">
        <v>152</v>
      </c>
      <c r="H129" s="184">
        <v>7.6210000000000004</v>
      </c>
      <c r="I129" s="185"/>
      <c r="J129" s="186">
        <f>ROUND(I129*H129,2)</f>
        <v>0</v>
      </c>
      <c r="K129" s="182" t="s">
        <v>153</v>
      </c>
      <c r="L129" s="41"/>
      <c r="M129" s="187" t="s">
        <v>19</v>
      </c>
      <c r="N129" s="188" t="s">
        <v>43</v>
      </c>
      <c r="O129" s="66"/>
      <c r="P129" s="189">
        <f>O129*H129</f>
        <v>0</v>
      </c>
      <c r="Q129" s="189">
        <v>0</v>
      </c>
      <c r="R129" s="189">
        <f>Q129*H129</f>
        <v>0</v>
      </c>
      <c r="S129" s="189">
        <v>0.29499999999999998</v>
      </c>
      <c r="T129" s="190">
        <f>S129*H129</f>
        <v>2.2481949999999999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1" t="s">
        <v>154</v>
      </c>
      <c r="AT129" s="191" t="s">
        <v>149</v>
      </c>
      <c r="AU129" s="191" t="s">
        <v>81</v>
      </c>
      <c r="AY129" s="19" t="s">
        <v>146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9" t="s">
        <v>79</v>
      </c>
      <c r="BK129" s="192">
        <f>ROUND(I129*H129,2)</f>
        <v>0</v>
      </c>
      <c r="BL129" s="19" t="s">
        <v>154</v>
      </c>
      <c r="BM129" s="191" t="s">
        <v>170</v>
      </c>
    </row>
    <row r="130" spans="1:65" s="2" customFormat="1" ht="11.25">
      <c r="A130" s="36"/>
      <c r="B130" s="37"/>
      <c r="C130" s="38"/>
      <c r="D130" s="193" t="s">
        <v>156</v>
      </c>
      <c r="E130" s="38"/>
      <c r="F130" s="194" t="s">
        <v>171</v>
      </c>
      <c r="G130" s="38"/>
      <c r="H130" s="38"/>
      <c r="I130" s="195"/>
      <c r="J130" s="38"/>
      <c r="K130" s="38"/>
      <c r="L130" s="41"/>
      <c r="M130" s="196"/>
      <c r="N130" s="197"/>
      <c r="O130" s="66"/>
      <c r="P130" s="66"/>
      <c r="Q130" s="66"/>
      <c r="R130" s="66"/>
      <c r="S130" s="66"/>
      <c r="T130" s="67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9" t="s">
        <v>156</v>
      </c>
      <c r="AU130" s="19" t="s">
        <v>81</v>
      </c>
    </row>
    <row r="131" spans="1:65" s="13" customFormat="1" ht="11.25">
      <c r="B131" s="198"/>
      <c r="C131" s="199"/>
      <c r="D131" s="200" t="s">
        <v>158</v>
      </c>
      <c r="E131" s="201" t="s">
        <v>19</v>
      </c>
      <c r="F131" s="202" t="s">
        <v>159</v>
      </c>
      <c r="G131" s="199"/>
      <c r="H131" s="201" t="s">
        <v>19</v>
      </c>
      <c r="I131" s="203"/>
      <c r="J131" s="199"/>
      <c r="K131" s="199"/>
      <c r="L131" s="204"/>
      <c r="M131" s="205"/>
      <c r="N131" s="206"/>
      <c r="O131" s="206"/>
      <c r="P131" s="206"/>
      <c r="Q131" s="206"/>
      <c r="R131" s="206"/>
      <c r="S131" s="206"/>
      <c r="T131" s="207"/>
      <c r="AT131" s="208" t="s">
        <v>158</v>
      </c>
      <c r="AU131" s="208" t="s">
        <v>81</v>
      </c>
      <c r="AV131" s="13" t="s">
        <v>79</v>
      </c>
      <c r="AW131" s="13" t="s">
        <v>33</v>
      </c>
      <c r="AX131" s="13" t="s">
        <v>72</v>
      </c>
      <c r="AY131" s="208" t="s">
        <v>146</v>
      </c>
    </row>
    <row r="132" spans="1:65" s="13" customFormat="1" ht="11.25">
      <c r="B132" s="198"/>
      <c r="C132" s="199"/>
      <c r="D132" s="200" t="s">
        <v>158</v>
      </c>
      <c r="E132" s="201" t="s">
        <v>19</v>
      </c>
      <c r="F132" s="202" t="s">
        <v>160</v>
      </c>
      <c r="G132" s="199"/>
      <c r="H132" s="201" t="s">
        <v>19</v>
      </c>
      <c r="I132" s="203"/>
      <c r="J132" s="199"/>
      <c r="K132" s="199"/>
      <c r="L132" s="204"/>
      <c r="M132" s="205"/>
      <c r="N132" s="206"/>
      <c r="O132" s="206"/>
      <c r="P132" s="206"/>
      <c r="Q132" s="206"/>
      <c r="R132" s="206"/>
      <c r="S132" s="206"/>
      <c r="T132" s="207"/>
      <c r="AT132" s="208" t="s">
        <v>158</v>
      </c>
      <c r="AU132" s="208" t="s">
        <v>81</v>
      </c>
      <c r="AV132" s="13" t="s">
        <v>79</v>
      </c>
      <c r="AW132" s="13" t="s">
        <v>33</v>
      </c>
      <c r="AX132" s="13" t="s">
        <v>72</v>
      </c>
      <c r="AY132" s="208" t="s">
        <v>146</v>
      </c>
    </row>
    <row r="133" spans="1:65" s="13" customFormat="1" ht="11.25">
      <c r="B133" s="198"/>
      <c r="C133" s="199"/>
      <c r="D133" s="200" t="s">
        <v>158</v>
      </c>
      <c r="E133" s="201" t="s">
        <v>19</v>
      </c>
      <c r="F133" s="202" t="s">
        <v>172</v>
      </c>
      <c r="G133" s="199"/>
      <c r="H133" s="201" t="s">
        <v>19</v>
      </c>
      <c r="I133" s="203"/>
      <c r="J133" s="199"/>
      <c r="K133" s="199"/>
      <c r="L133" s="204"/>
      <c r="M133" s="205"/>
      <c r="N133" s="206"/>
      <c r="O133" s="206"/>
      <c r="P133" s="206"/>
      <c r="Q133" s="206"/>
      <c r="R133" s="206"/>
      <c r="S133" s="206"/>
      <c r="T133" s="207"/>
      <c r="AT133" s="208" t="s">
        <v>158</v>
      </c>
      <c r="AU133" s="208" t="s">
        <v>81</v>
      </c>
      <c r="AV133" s="13" t="s">
        <v>79</v>
      </c>
      <c r="AW133" s="13" t="s">
        <v>33</v>
      </c>
      <c r="AX133" s="13" t="s">
        <v>72</v>
      </c>
      <c r="AY133" s="208" t="s">
        <v>146</v>
      </c>
    </row>
    <row r="134" spans="1:65" s="14" customFormat="1" ht="11.25">
      <c r="B134" s="209"/>
      <c r="C134" s="210"/>
      <c r="D134" s="200" t="s">
        <v>158</v>
      </c>
      <c r="E134" s="211" t="s">
        <v>19</v>
      </c>
      <c r="F134" s="212" t="s">
        <v>173</v>
      </c>
      <c r="G134" s="210"/>
      <c r="H134" s="213">
        <v>7.6210000000000004</v>
      </c>
      <c r="I134" s="214"/>
      <c r="J134" s="210"/>
      <c r="K134" s="210"/>
      <c r="L134" s="215"/>
      <c r="M134" s="216"/>
      <c r="N134" s="217"/>
      <c r="O134" s="217"/>
      <c r="P134" s="217"/>
      <c r="Q134" s="217"/>
      <c r="R134" s="217"/>
      <c r="S134" s="217"/>
      <c r="T134" s="218"/>
      <c r="AT134" s="219" t="s">
        <v>158</v>
      </c>
      <c r="AU134" s="219" t="s">
        <v>81</v>
      </c>
      <c r="AV134" s="14" t="s">
        <v>81</v>
      </c>
      <c r="AW134" s="14" t="s">
        <v>33</v>
      </c>
      <c r="AX134" s="14" t="s">
        <v>72</v>
      </c>
      <c r="AY134" s="219" t="s">
        <v>146</v>
      </c>
    </row>
    <row r="135" spans="1:65" s="15" customFormat="1" ht="11.25">
      <c r="B135" s="220"/>
      <c r="C135" s="221"/>
      <c r="D135" s="200" t="s">
        <v>158</v>
      </c>
      <c r="E135" s="222" t="s">
        <v>19</v>
      </c>
      <c r="F135" s="223" t="s">
        <v>162</v>
      </c>
      <c r="G135" s="221"/>
      <c r="H135" s="224">
        <v>7.6210000000000004</v>
      </c>
      <c r="I135" s="225"/>
      <c r="J135" s="221"/>
      <c r="K135" s="221"/>
      <c r="L135" s="226"/>
      <c r="M135" s="227"/>
      <c r="N135" s="228"/>
      <c r="O135" s="228"/>
      <c r="P135" s="228"/>
      <c r="Q135" s="228"/>
      <c r="R135" s="228"/>
      <c r="S135" s="228"/>
      <c r="T135" s="229"/>
      <c r="AT135" s="230" t="s">
        <v>158</v>
      </c>
      <c r="AU135" s="230" t="s">
        <v>81</v>
      </c>
      <c r="AV135" s="15" t="s">
        <v>154</v>
      </c>
      <c r="AW135" s="15" t="s">
        <v>4</v>
      </c>
      <c r="AX135" s="15" t="s">
        <v>79</v>
      </c>
      <c r="AY135" s="230" t="s">
        <v>146</v>
      </c>
    </row>
    <row r="136" spans="1:65" s="2" customFormat="1" ht="33" customHeight="1">
      <c r="A136" s="36"/>
      <c r="B136" s="37"/>
      <c r="C136" s="180" t="s">
        <v>154</v>
      </c>
      <c r="D136" s="180" t="s">
        <v>149</v>
      </c>
      <c r="E136" s="181" t="s">
        <v>174</v>
      </c>
      <c r="F136" s="182" t="s">
        <v>175</v>
      </c>
      <c r="G136" s="183" t="s">
        <v>152</v>
      </c>
      <c r="H136" s="184">
        <v>7.6210000000000004</v>
      </c>
      <c r="I136" s="185"/>
      <c r="J136" s="186">
        <f>ROUND(I136*H136,2)</f>
        <v>0</v>
      </c>
      <c r="K136" s="182" t="s">
        <v>153</v>
      </c>
      <c r="L136" s="41"/>
      <c r="M136" s="187" t="s">
        <v>19</v>
      </c>
      <c r="N136" s="188" t="s">
        <v>43</v>
      </c>
      <c r="O136" s="66"/>
      <c r="P136" s="189">
        <f>O136*H136</f>
        <v>0</v>
      </c>
      <c r="Q136" s="189">
        <v>0</v>
      </c>
      <c r="R136" s="189">
        <f>Q136*H136</f>
        <v>0</v>
      </c>
      <c r="S136" s="189">
        <v>0.44</v>
      </c>
      <c r="T136" s="190">
        <f>S136*H136</f>
        <v>3.35324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1" t="s">
        <v>154</v>
      </c>
      <c r="AT136" s="191" t="s">
        <v>149</v>
      </c>
      <c r="AU136" s="191" t="s">
        <v>81</v>
      </c>
      <c r="AY136" s="19" t="s">
        <v>146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9" t="s">
        <v>79</v>
      </c>
      <c r="BK136" s="192">
        <f>ROUND(I136*H136,2)</f>
        <v>0</v>
      </c>
      <c r="BL136" s="19" t="s">
        <v>154</v>
      </c>
      <c r="BM136" s="191" t="s">
        <v>176</v>
      </c>
    </row>
    <row r="137" spans="1:65" s="2" customFormat="1" ht="11.25">
      <c r="A137" s="36"/>
      <c r="B137" s="37"/>
      <c r="C137" s="38"/>
      <c r="D137" s="193" t="s">
        <v>156</v>
      </c>
      <c r="E137" s="38"/>
      <c r="F137" s="194" t="s">
        <v>177</v>
      </c>
      <c r="G137" s="38"/>
      <c r="H137" s="38"/>
      <c r="I137" s="195"/>
      <c r="J137" s="38"/>
      <c r="K137" s="38"/>
      <c r="L137" s="41"/>
      <c r="M137" s="196"/>
      <c r="N137" s="197"/>
      <c r="O137" s="66"/>
      <c r="P137" s="66"/>
      <c r="Q137" s="66"/>
      <c r="R137" s="66"/>
      <c r="S137" s="66"/>
      <c r="T137" s="67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9" t="s">
        <v>156</v>
      </c>
      <c r="AU137" s="19" t="s">
        <v>81</v>
      </c>
    </row>
    <row r="138" spans="1:65" s="13" customFormat="1" ht="11.25">
      <c r="B138" s="198"/>
      <c r="C138" s="199"/>
      <c r="D138" s="200" t="s">
        <v>158</v>
      </c>
      <c r="E138" s="201" t="s">
        <v>19</v>
      </c>
      <c r="F138" s="202" t="s">
        <v>159</v>
      </c>
      <c r="G138" s="199"/>
      <c r="H138" s="201" t="s">
        <v>19</v>
      </c>
      <c r="I138" s="203"/>
      <c r="J138" s="199"/>
      <c r="K138" s="199"/>
      <c r="L138" s="204"/>
      <c r="M138" s="205"/>
      <c r="N138" s="206"/>
      <c r="O138" s="206"/>
      <c r="P138" s="206"/>
      <c r="Q138" s="206"/>
      <c r="R138" s="206"/>
      <c r="S138" s="206"/>
      <c r="T138" s="207"/>
      <c r="AT138" s="208" t="s">
        <v>158</v>
      </c>
      <c r="AU138" s="208" t="s">
        <v>81</v>
      </c>
      <c r="AV138" s="13" t="s">
        <v>79</v>
      </c>
      <c r="AW138" s="13" t="s">
        <v>33</v>
      </c>
      <c r="AX138" s="13" t="s">
        <v>72</v>
      </c>
      <c r="AY138" s="208" t="s">
        <v>146</v>
      </c>
    </row>
    <row r="139" spans="1:65" s="13" customFormat="1" ht="11.25">
      <c r="B139" s="198"/>
      <c r="C139" s="199"/>
      <c r="D139" s="200" t="s">
        <v>158</v>
      </c>
      <c r="E139" s="201" t="s">
        <v>19</v>
      </c>
      <c r="F139" s="202" t="s">
        <v>160</v>
      </c>
      <c r="G139" s="199"/>
      <c r="H139" s="201" t="s">
        <v>19</v>
      </c>
      <c r="I139" s="203"/>
      <c r="J139" s="199"/>
      <c r="K139" s="199"/>
      <c r="L139" s="204"/>
      <c r="M139" s="205"/>
      <c r="N139" s="206"/>
      <c r="O139" s="206"/>
      <c r="P139" s="206"/>
      <c r="Q139" s="206"/>
      <c r="R139" s="206"/>
      <c r="S139" s="206"/>
      <c r="T139" s="207"/>
      <c r="AT139" s="208" t="s">
        <v>158</v>
      </c>
      <c r="AU139" s="208" t="s">
        <v>81</v>
      </c>
      <c r="AV139" s="13" t="s">
        <v>79</v>
      </c>
      <c r="AW139" s="13" t="s">
        <v>33</v>
      </c>
      <c r="AX139" s="13" t="s">
        <v>72</v>
      </c>
      <c r="AY139" s="208" t="s">
        <v>146</v>
      </c>
    </row>
    <row r="140" spans="1:65" s="13" customFormat="1" ht="11.25">
      <c r="B140" s="198"/>
      <c r="C140" s="199"/>
      <c r="D140" s="200" t="s">
        <v>158</v>
      </c>
      <c r="E140" s="201" t="s">
        <v>19</v>
      </c>
      <c r="F140" s="202" t="s">
        <v>172</v>
      </c>
      <c r="G140" s="199"/>
      <c r="H140" s="201" t="s">
        <v>19</v>
      </c>
      <c r="I140" s="203"/>
      <c r="J140" s="199"/>
      <c r="K140" s="199"/>
      <c r="L140" s="204"/>
      <c r="M140" s="205"/>
      <c r="N140" s="206"/>
      <c r="O140" s="206"/>
      <c r="P140" s="206"/>
      <c r="Q140" s="206"/>
      <c r="R140" s="206"/>
      <c r="S140" s="206"/>
      <c r="T140" s="207"/>
      <c r="AT140" s="208" t="s">
        <v>158</v>
      </c>
      <c r="AU140" s="208" t="s">
        <v>81</v>
      </c>
      <c r="AV140" s="13" t="s">
        <v>79</v>
      </c>
      <c r="AW140" s="13" t="s">
        <v>33</v>
      </c>
      <c r="AX140" s="13" t="s">
        <v>72</v>
      </c>
      <c r="AY140" s="208" t="s">
        <v>146</v>
      </c>
    </row>
    <row r="141" spans="1:65" s="14" customFormat="1" ht="11.25">
      <c r="B141" s="209"/>
      <c r="C141" s="210"/>
      <c r="D141" s="200" t="s">
        <v>158</v>
      </c>
      <c r="E141" s="211" t="s">
        <v>19</v>
      </c>
      <c r="F141" s="212" t="s">
        <v>173</v>
      </c>
      <c r="G141" s="210"/>
      <c r="H141" s="213">
        <v>7.6210000000000004</v>
      </c>
      <c r="I141" s="214"/>
      <c r="J141" s="210"/>
      <c r="K141" s="210"/>
      <c r="L141" s="215"/>
      <c r="M141" s="216"/>
      <c r="N141" s="217"/>
      <c r="O141" s="217"/>
      <c r="P141" s="217"/>
      <c r="Q141" s="217"/>
      <c r="R141" s="217"/>
      <c r="S141" s="217"/>
      <c r="T141" s="218"/>
      <c r="AT141" s="219" t="s">
        <v>158</v>
      </c>
      <c r="AU141" s="219" t="s">
        <v>81</v>
      </c>
      <c r="AV141" s="14" t="s">
        <v>81</v>
      </c>
      <c r="AW141" s="14" t="s">
        <v>33</v>
      </c>
      <c r="AX141" s="14" t="s">
        <v>72</v>
      </c>
      <c r="AY141" s="219" t="s">
        <v>146</v>
      </c>
    </row>
    <row r="142" spans="1:65" s="15" customFormat="1" ht="11.25">
      <c r="B142" s="220"/>
      <c r="C142" s="221"/>
      <c r="D142" s="200" t="s">
        <v>158</v>
      </c>
      <c r="E142" s="222" t="s">
        <v>19</v>
      </c>
      <c r="F142" s="223" t="s">
        <v>162</v>
      </c>
      <c r="G142" s="221"/>
      <c r="H142" s="224">
        <v>7.6210000000000004</v>
      </c>
      <c r="I142" s="225"/>
      <c r="J142" s="221"/>
      <c r="K142" s="221"/>
      <c r="L142" s="226"/>
      <c r="M142" s="227"/>
      <c r="N142" s="228"/>
      <c r="O142" s="228"/>
      <c r="P142" s="228"/>
      <c r="Q142" s="228"/>
      <c r="R142" s="228"/>
      <c r="S142" s="228"/>
      <c r="T142" s="229"/>
      <c r="AT142" s="230" t="s">
        <v>158</v>
      </c>
      <c r="AU142" s="230" t="s">
        <v>81</v>
      </c>
      <c r="AV142" s="15" t="s">
        <v>154</v>
      </c>
      <c r="AW142" s="15" t="s">
        <v>4</v>
      </c>
      <c r="AX142" s="15" t="s">
        <v>79</v>
      </c>
      <c r="AY142" s="230" t="s">
        <v>146</v>
      </c>
    </row>
    <row r="143" spans="1:65" s="2" customFormat="1" ht="16.5" customHeight="1">
      <c r="A143" s="36"/>
      <c r="B143" s="37"/>
      <c r="C143" s="180" t="s">
        <v>178</v>
      </c>
      <c r="D143" s="180" t="s">
        <v>149</v>
      </c>
      <c r="E143" s="181" t="s">
        <v>179</v>
      </c>
      <c r="F143" s="182" t="s">
        <v>180</v>
      </c>
      <c r="G143" s="183" t="s">
        <v>152</v>
      </c>
      <c r="H143" s="184">
        <v>7</v>
      </c>
      <c r="I143" s="185"/>
      <c r="J143" s="186">
        <f>ROUND(I143*H143,2)</f>
        <v>0</v>
      </c>
      <c r="K143" s="182" t="s">
        <v>153</v>
      </c>
      <c r="L143" s="41"/>
      <c r="M143" s="187" t="s">
        <v>19</v>
      </c>
      <c r="N143" s="188" t="s">
        <v>43</v>
      </c>
      <c r="O143" s="66"/>
      <c r="P143" s="189">
        <f>O143*H143</f>
        <v>0</v>
      </c>
      <c r="Q143" s="189">
        <v>0</v>
      </c>
      <c r="R143" s="189">
        <f>Q143*H143</f>
        <v>0</v>
      </c>
      <c r="S143" s="189">
        <v>0</v>
      </c>
      <c r="T143" s="190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1" t="s">
        <v>154</v>
      </c>
      <c r="AT143" s="191" t="s">
        <v>149</v>
      </c>
      <c r="AU143" s="191" t="s">
        <v>81</v>
      </c>
      <c r="AY143" s="19" t="s">
        <v>146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9" t="s">
        <v>79</v>
      </c>
      <c r="BK143" s="192">
        <f>ROUND(I143*H143,2)</f>
        <v>0</v>
      </c>
      <c r="BL143" s="19" t="s">
        <v>154</v>
      </c>
      <c r="BM143" s="191" t="s">
        <v>181</v>
      </c>
    </row>
    <row r="144" spans="1:65" s="2" customFormat="1" ht="11.25">
      <c r="A144" s="36"/>
      <c r="B144" s="37"/>
      <c r="C144" s="38"/>
      <c r="D144" s="193" t="s">
        <v>156</v>
      </c>
      <c r="E144" s="38"/>
      <c r="F144" s="194" t="s">
        <v>182</v>
      </c>
      <c r="G144" s="38"/>
      <c r="H144" s="38"/>
      <c r="I144" s="195"/>
      <c r="J144" s="38"/>
      <c r="K144" s="38"/>
      <c r="L144" s="41"/>
      <c r="M144" s="196"/>
      <c r="N144" s="197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9" t="s">
        <v>156</v>
      </c>
      <c r="AU144" s="19" t="s">
        <v>81</v>
      </c>
    </row>
    <row r="145" spans="1:65" s="13" customFormat="1" ht="11.25">
      <c r="B145" s="198"/>
      <c r="C145" s="199"/>
      <c r="D145" s="200" t="s">
        <v>158</v>
      </c>
      <c r="E145" s="201" t="s">
        <v>19</v>
      </c>
      <c r="F145" s="202" t="s">
        <v>159</v>
      </c>
      <c r="G145" s="199"/>
      <c r="H145" s="201" t="s">
        <v>19</v>
      </c>
      <c r="I145" s="203"/>
      <c r="J145" s="199"/>
      <c r="K145" s="199"/>
      <c r="L145" s="204"/>
      <c r="M145" s="205"/>
      <c r="N145" s="206"/>
      <c r="O145" s="206"/>
      <c r="P145" s="206"/>
      <c r="Q145" s="206"/>
      <c r="R145" s="206"/>
      <c r="S145" s="206"/>
      <c r="T145" s="207"/>
      <c r="AT145" s="208" t="s">
        <v>158</v>
      </c>
      <c r="AU145" s="208" t="s">
        <v>81</v>
      </c>
      <c r="AV145" s="13" t="s">
        <v>79</v>
      </c>
      <c r="AW145" s="13" t="s">
        <v>33</v>
      </c>
      <c r="AX145" s="13" t="s">
        <v>72</v>
      </c>
      <c r="AY145" s="208" t="s">
        <v>146</v>
      </c>
    </row>
    <row r="146" spans="1:65" s="13" customFormat="1" ht="11.25">
      <c r="B146" s="198"/>
      <c r="C146" s="199"/>
      <c r="D146" s="200" t="s">
        <v>158</v>
      </c>
      <c r="E146" s="201" t="s">
        <v>19</v>
      </c>
      <c r="F146" s="202" t="s">
        <v>160</v>
      </c>
      <c r="G146" s="199"/>
      <c r="H146" s="201" t="s">
        <v>19</v>
      </c>
      <c r="I146" s="203"/>
      <c r="J146" s="199"/>
      <c r="K146" s="199"/>
      <c r="L146" s="204"/>
      <c r="M146" s="205"/>
      <c r="N146" s="206"/>
      <c r="O146" s="206"/>
      <c r="P146" s="206"/>
      <c r="Q146" s="206"/>
      <c r="R146" s="206"/>
      <c r="S146" s="206"/>
      <c r="T146" s="207"/>
      <c r="AT146" s="208" t="s">
        <v>158</v>
      </c>
      <c r="AU146" s="208" t="s">
        <v>81</v>
      </c>
      <c r="AV146" s="13" t="s">
        <v>79</v>
      </c>
      <c r="AW146" s="13" t="s">
        <v>33</v>
      </c>
      <c r="AX146" s="13" t="s">
        <v>72</v>
      </c>
      <c r="AY146" s="208" t="s">
        <v>146</v>
      </c>
    </row>
    <row r="147" spans="1:65" s="14" customFormat="1" ht="11.25">
      <c r="B147" s="209"/>
      <c r="C147" s="210"/>
      <c r="D147" s="200" t="s">
        <v>158</v>
      </c>
      <c r="E147" s="211" t="s">
        <v>19</v>
      </c>
      <c r="F147" s="212" t="s">
        <v>161</v>
      </c>
      <c r="G147" s="210"/>
      <c r="H147" s="213">
        <v>7</v>
      </c>
      <c r="I147" s="214"/>
      <c r="J147" s="210"/>
      <c r="K147" s="210"/>
      <c r="L147" s="215"/>
      <c r="M147" s="216"/>
      <c r="N147" s="217"/>
      <c r="O147" s="217"/>
      <c r="P147" s="217"/>
      <c r="Q147" s="217"/>
      <c r="R147" s="217"/>
      <c r="S147" s="217"/>
      <c r="T147" s="218"/>
      <c r="AT147" s="219" t="s">
        <v>158</v>
      </c>
      <c r="AU147" s="219" t="s">
        <v>81</v>
      </c>
      <c r="AV147" s="14" t="s">
        <v>81</v>
      </c>
      <c r="AW147" s="14" t="s">
        <v>33</v>
      </c>
      <c r="AX147" s="14" t="s">
        <v>72</v>
      </c>
      <c r="AY147" s="219" t="s">
        <v>146</v>
      </c>
    </row>
    <row r="148" spans="1:65" s="15" customFormat="1" ht="11.25">
      <c r="B148" s="220"/>
      <c r="C148" s="221"/>
      <c r="D148" s="200" t="s">
        <v>158</v>
      </c>
      <c r="E148" s="222" t="s">
        <v>19</v>
      </c>
      <c r="F148" s="223" t="s">
        <v>162</v>
      </c>
      <c r="G148" s="221"/>
      <c r="H148" s="224">
        <v>7</v>
      </c>
      <c r="I148" s="225"/>
      <c r="J148" s="221"/>
      <c r="K148" s="221"/>
      <c r="L148" s="226"/>
      <c r="M148" s="227"/>
      <c r="N148" s="228"/>
      <c r="O148" s="228"/>
      <c r="P148" s="228"/>
      <c r="Q148" s="228"/>
      <c r="R148" s="228"/>
      <c r="S148" s="228"/>
      <c r="T148" s="229"/>
      <c r="AT148" s="230" t="s">
        <v>158</v>
      </c>
      <c r="AU148" s="230" t="s">
        <v>81</v>
      </c>
      <c r="AV148" s="15" t="s">
        <v>154</v>
      </c>
      <c r="AW148" s="15" t="s">
        <v>4</v>
      </c>
      <c r="AX148" s="15" t="s">
        <v>79</v>
      </c>
      <c r="AY148" s="230" t="s">
        <v>146</v>
      </c>
    </row>
    <row r="149" spans="1:65" s="12" customFormat="1" ht="22.9" customHeight="1">
      <c r="B149" s="164"/>
      <c r="C149" s="165"/>
      <c r="D149" s="166" t="s">
        <v>71</v>
      </c>
      <c r="E149" s="178" t="s">
        <v>81</v>
      </c>
      <c r="F149" s="178" t="s">
        <v>183</v>
      </c>
      <c r="G149" s="165"/>
      <c r="H149" s="165"/>
      <c r="I149" s="168"/>
      <c r="J149" s="179">
        <f>BK149</f>
        <v>0</v>
      </c>
      <c r="K149" s="165"/>
      <c r="L149" s="170"/>
      <c r="M149" s="171"/>
      <c r="N149" s="172"/>
      <c r="O149" s="172"/>
      <c r="P149" s="173">
        <f>SUM(P150:P179)</f>
        <v>0</v>
      </c>
      <c r="Q149" s="172"/>
      <c r="R149" s="173">
        <f>SUM(R150:R179)</f>
        <v>13.625081829999999</v>
      </c>
      <c r="S149" s="172"/>
      <c r="T149" s="174">
        <f>SUM(T150:T179)</f>
        <v>0</v>
      </c>
      <c r="AR149" s="175" t="s">
        <v>79</v>
      </c>
      <c r="AT149" s="176" t="s">
        <v>71</v>
      </c>
      <c r="AU149" s="176" t="s">
        <v>79</v>
      </c>
      <c r="AY149" s="175" t="s">
        <v>146</v>
      </c>
      <c r="BK149" s="177">
        <f>SUM(BK150:BK179)</f>
        <v>0</v>
      </c>
    </row>
    <row r="150" spans="1:65" s="2" customFormat="1" ht="21.75" customHeight="1">
      <c r="A150" s="36"/>
      <c r="B150" s="37"/>
      <c r="C150" s="180" t="s">
        <v>184</v>
      </c>
      <c r="D150" s="180" t="s">
        <v>149</v>
      </c>
      <c r="E150" s="181" t="s">
        <v>185</v>
      </c>
      <c r="F150" s="182" t="s">
        <v>186</v>
      </c>
      <c r="G150" s="183" t="s">
        <v>187</v>
      </c>
      <c r="H150" s="184">
        <v>3.3</v>
      </c>
      <c r="I150" s="185"/>
      <c r="J150" s="186">
        <f>ROUND(I150*H150,2)</f>
        <v>0</v>
      </c>
      <c r="K150" s="182" t="s">
        <v>188</v>
      </c>
      <c r="L150" s="41"/>
      <c r="M150" s="187" t="s">
        <v>19</v>
      </c>
      <c r="N150" s="188" t="s">
        <v>43</v>
      </c>
      <c r="O150" s="66"/>
      <c r="P150" s="189">
        <f>O150*H150</f>
        <v>0</v>
      </c>
      <c r="Q150" s="189">
        <v>2.16</v>
      </c>
      <c r="R150" s="189">
        <f>Q150*H150</f>
        <v>7.1280000000000001</v>
      </c>
      <c r="S150" s="189">
        <v>0</v>
      </c>
      <c r="T150" s="190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1" t="s">
        <v>154</v>
      </c>
      <c r="AT150" s="191" t="s">
        <v>149</v>
      </c>
      <c r="AU150" s="191" t="s">
        <v>81</v>
      </c>
      <c r="AY150" s="19" t="s">
        <v>146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9" t="s">
        <v>79</v>
      </c>
      <c r="BK150" s="192">
        <f>ROUND(I150*H150,2)</f>
        <v>0</v>
      </c>
      <c r="BL150" s="19" t="s">
        <v>154</v>
      </c>
      <c r="BM150" s="191" t="s">
        <v>189</v>
      </c>
    </row>
    <row r="151" spans="1:65" s="13" customFormat="1" ht="11.25">
      <c r="B151" s="198"/>
      <c r="C151" s="199"/>
      <c r="D151" s="200" t="s">
        <v>158</v>
      </c>
      <c r="E151" s="201" t="s">
        <v>19</v>
      </c>
      <c r="F151" s="202" t="s">
        <v>159</v>
      </c>
      <c r="G151" s="199"/>
      <c r="H151" s="201" t="s">
        <v>19</v>
      </c>
      <c r="I151" s="203"/>
      <c r="J151" s="199"/>
      <c r="K151" s="199"/>
      <c r="L151" s="204"/>
      <c r="M151" s="205"/>
      <c r="N151" s="206"/>
      <c r="O151" s="206"/>
      <c r="P151" s="206"/>
      <c r="Q151" s="206"/>
      <c r="R151" s="206"/>
      <c r="S151" s="206"/>
      <c r="T151" s="207"/>
      <c r="AT151" s="208" t="s">
        <v>158</v>
      </c>
      <c r="AU151" s="208" t="s">
        <v>81</v>
      </c>
      <c r="AV151" s="13" t="s">
        <v>79</v>
      </c>
      <c r="AW151" s="13" t="s">
        <v>33</v>
      </c>
      <c r="AX151" s="13" t="s">
        <v>72</v>
      </c>
      <c r="AY151" s="208" t="s">
        <v>146</v>
      </c>
    </row>
    <row r="152" spans="1:65" s="13" customFormat="1" ht="11.25">
      <c r="B152" s="198"/>
      <c r="C152" s="199"/>
      <c r="D152" s="200" t="s">
        <v>158</v>
      </c>
      <c r="E152" s="201" t="s">
        <v>19</v>
      </c>
      <c r="F152" s="202" t="s">
        <v>160</v>
      </c>
      <c r="G152" s="199"/>
      <c r="H152" s="201" t="s">
        <v>19</v>
      </c>
      <c r="I152" s="203"/>
      <c r="J152" s="199"/>
      <c r="K152" s="199"/>
      <c r="L152" s="204"/>
      <c r="M152" s="205"/>
      <c r="N152" s="206"/>
      <c r="O152" s="206"/>
      <c r="P152" s="206"/>
      <c r="Q152" s="206"/>
      <c r="R152" s="206"/>
      <c r="S152" s="206"/>
      <c r="T152" s="207"/>
      <c r="AT152" s="208" t="s">
        <v>158</v>
      </c>
      <c r="AU152" s="208" t="s">
        <v>81</v>
      </c>
      <c r="AV152" s="13" t="s">
        <v>79</v>
      </c>
      <c r="AW152" s="13" t="s">
        <v>33</v>
      </c>
      <c r="AX152" s="13" t="s">
        <v>72</v>
      </c>
      <c r="AY152" s="208" t="s">
        <v>146</v>
      </c>
    </row>
    <row r="153" spans="1:65" s="13" customFormat="1" ht="11.25">
      <c r="B153" s="198"/>
      <c r="C153" s="199"/>
      <c r="D153" s="200" t="s">
        <v>158</v>
      </c>
      <c r="E153" s="201" t="s">
        <v>19</v>
      </c>
      <c r="F153" s="202" t="s">
        <v>190</v>
      </c>
      <c r="G153" s="199"/>
      <c r="H153" s="201" t="s">
        <v>19</v>
      </c>
      <c r="I153" s="203"/>
      <c r="J153" s="199"/>
      <c r="K153" s="199"/>
      <c r="L153" s="204"/>
      <c r="M153" s="205"/>
      <c r="N153" s="206"/>
      <c r="O153" s="206"/>
      <c r="P153" s="206"/>
      <c r="Q153" s="206"/>
      <c r="R153" s="206"/>
      <c r="S153" s="206"/>
      <c r="T153" s="207"/>
      <c r="AT153" s="208" t="s">
        <v>158</v>
      </c>
      <c r="AU153" s="208" t="s">
        <v>81</v>
      </c>
      <c r="AV153" s="13" t="s">
        <v>79</v>
      </c>
      <c r="AW153" s="13" t="s">
        <v>33</v>
      </c>
      <c r="AX153" s="13" t="s">
        <v>72</v>
      </c>
      <c r="AY153" s="208" t="s">
        <v>146</v>
      </c>
    </row>
    <row r="154" spans="1:65" s="14" customFormat="1" ht="11.25">
      <c r="B154" s="209"/>
      <c r="C154" s="210"/>
      <c r="D154" s="200" t="s">
        <v>158</v>
      </c>
      <c r="E154" s="211" t="s">
        <v>19</v>
      </c>
      <c r="F154" s="212" t="s">
        <v>191</v>
      </c>
      <c r="G154" s="210"/>
      <c r="H154" s="213">
        <v>3.3</v>
      </c>
      <c r="I154" s="214"/>
      <c r="J154" s="210"/>
      <c r="K154" s="210"/>
      <c r="L154" s="215"/>
      <c r="M154" s="216"/>
      <c r="N154" s="217"/>
      <c r="O154" s="217"/>
      <c r="P154" s="217"/>
      <c r="Q154" s="217"/>
      <c r="R154" s="217"/>
      <c r="S154" s="217"/>
      <c r="T154" s="218"/>
      <c r="AT154" s="219" t="s">
        <v>158</v>
      </c>
      <c r="AU154" s="219" t="s">
        <v>81</v>
      </c>
      <c r="AV154" s="14" t="s">
        <v>81</v>
      </c>
      <c r="AW154" s="14" t="s">
        <v>33</v>
      </c>
      <c r="AX154" s="14" t="s">
        <v>72</v>
      </c>
      <c r="AY154" s="219" t="s">
        <v>146</v>
      </c>
    </row>
    <row r="155" spans="1:65" s="15" customFormat="1" ht="11.25">
      <c r="B155" s="220"/>
      <c r="C155" s="221"/>
      <c r="D155" s="200" t="s">
        <v>158</v>
      </c>
      <c r="E155" s="222" t="s">
        <v>19</v>
      </c>
      <c r="F155" s="223" t="s">
        <v>162</v>
      </c>
      <c r="G155" s="221"/>
      <c r="H155" s="224">
        <v>3.3</v>
      </c>
      <c r="I155" s="225"/>
      <c r="J155" s="221"/>
      <c r="K155" s="221"/>
      <c r="L155" s="226"/>
      <c r="M155" s="227"/>
      <c r="N155" s="228"/>
      <c r="O155" s="228"/>
      <c r="P155" s="228"/>
      <c r="Q155" s="228"/>
      <c r="R155" s="228"/>
      <c r="S155" s="228"/>
      <c r="T155" s="229"/>
      <c r="AT155" s="230" t="s">
        <v>158</v>
      </c>
      <c r="AU155" s="230" t="s">
        <v>81</v>
      </c>
      <c r="AV155" s="15" t="s">
        <v>154</v>
      </c>
      <c r="AW155" s="15" t="s">
        <v>4</v>
      </c>
      <c r="AX155" s="15" t="s">
        <v>79</v>
      </c>
      <c r="AY155" s="230" t="s">
        <v>146</v>
      </c>
    </row>
    <row r="156" spans="1:65" s="2" customFormat="1" ht="21.75" customHeight="1">
      <c r="A156" s="36"/>
      <c r="B156" s="37"/>
      <c r="C156" s="180" t="s">
        <v>192</v>
      </c>
      <c r="D156" s="180" t="s">
        <v>149</v>
      </c>
      <c r="E156" s="181" t="s">
        <v>193</v>
      </c>
      <c r="F156" s="182" t="s">
        <v>194</v>
      </c>
      <c r="G156" s="183" t="s">
        <v>187</v>
      </c>
      <c r="H156" s="184">
        <v>2.75</v>
      </c>
      <c r="I156" s="185"/>
      <c r="J156" s="186">
        <f>ROUND(I156*H156,2)</f>
        <v>0</v>
      </c>
      <c r="K156" s="182" t="s">
        <v>153</v>
      </c>
      <c r="L156" s="41"/>
      <c r="M156" s="187" t="s">
        <v>19</v>
      </c>
      <c r="N156" s="188" t="s">
        <v>43</v>
      </c>
      <c r="O156" s="66"/>
      <c r="P156" s="189">
        <f>O156*H156</f>
        <v>0</v>
      </c>
      <c r="Q156" s="189">
        <v>2.3010199999999998</v>
      </c>
      <c r="R156" s="189">
        <f>Q156*H156</f>
        <v>6.3278049999999997</v>
      </c>
      <c r="S156" s="189">
        <v>0</v>
      </c>
      <c r="T156" s="190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91" t="s">
        <v>154</v>
      </c>
      <c r="AT156" s="191" t="s">
        <v>149</v>
      </c>
      <c r="AU156" s="191" t="s">
        <v>81</v>
      </c>
      <c r="AY156" s="19" t="s">
        <v>146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9" t="s">
        <v>79</v>
      </c>
      <c r="BK156" s="192">
        <f>ROUND(I156*H156,2)</f>
        <v>0</v>
      </c>
      <c r="BL156" s="19" t="s">
        <v>154</v>
      </c>
      <c r="BM156" s="191" t="s">
        <v>195</v>
      </c>
    </row>
    <row r="157" spans="1:65" s="2" customFormat="1" ht="11.25">
      <c r="A157" s="36"/>
      <c r="B157" s="37"/>
      <c r="C157" s="38"/>
      <c r="D157" s="193" t="s">
        <v>156</v>
      </c>
      <c r="E157" s="38"/>
      <c r="F157" s="194" t="s">
        <v>196</v>
      </c>
      <c r="G157" s="38"/>
      <c r="H157" s="38"/>
      <c r="I157" s="195"/>
      <c r="J157" s="38"/>
      <c r="K157" s="38"/>
      <c r="L157" s="41"/>
      <c r="M157" s="196"/>
      <c r="N157" s="197"/>
      <c r="O157" s="66"/>
      <c r="P157" s="66"/>
      <c r="Q157" s="66"/>
      <c r="R157" s="66"/>
      <c r="S157" s="66"/>
      <c r="T157" s="67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9" t="s">
        <v>156</v>
      </c>
      <c r="AU157" s="19" t="s">
        <v>81</v>
      </c>
    </row>
    <row r="158" spans="1:65" s="13" customFormat="1" ht="11.25">
      <c r="B158" s="198"/>
      <c r="C158" s="199"/>
      <c r="D158" s="200" t="s">
        <v>158</v>
      </c>
      <c r="E158" s="201" t="s">
        <v>19</v>
      </c>
      <c r="F158" s="202" t="s">
        <v>159</v>
      </c>
      <c r="G158" s="199"/>
      <c r="H158" s="201" t="s">
        <v>19</v>
      </c>
      <c r="I158" s="203"/>
      <c r="J158" s="199"/>
      <c r="K158" s="199"/>
      <c r="L158" s="204"/>
      <c r="M158" s="205"/>
      <c r="N158" s="206"/>
      <c r="O158" s="206"/>
      <c r="P158" s="206"/>
      <c r="Q158" s="206"/>
      <c r="R158" s="206"/>
      <c r="S158" s="206"/>
      <c r="T158" s="207"/>
      <c r="AT158" s="208" t="s">
        <v>158</v>
      </c>
      <c r="AU158" s="208" t="s">
        <v>81</v>
      </c>
      <c r="AV158" s="13" t="s">
        <v>79</v>
      </c>
      <c r="AW158" s="13" t="s">
        <v>33</v>
      </c>
      <c r="AX158" s="13" t="s">
        <v>72</v>
      </c>
      <c r="AY158" s="208" t="s">
        <v>146</v>
      </c>
    </row>
    <row r="159" spans="1:65" s="13" customFormat="1" ht="11.25">
      <c r="B159" s="198"/>
      <c r="C159" s="199"/>
      <c r="D159" s="200" t="s">
        <v>158</v>
      </c>
      <c r="E159" s="201" t="s">
        <v>19</v>
      </c>
      <c r="F159" s="202" t="s">
        <v>160</v>
      </c>
      <c r="G159" s="199"/>
      <c r="H159" s="201" t="s">
        <v>19</v>
      </c>
      <c r="I159" s="203"/>
      <c r="J159" s="199"/>
      <c r="K159" s="199"/>
      <c r="L159" s="204"/>
      <c r="M159" s="205"/>
      <c r="N159" s="206"/>
      <c r="O159" s="206"/>
      <c r="P159" s="206"/>
      <c r="Q159" s="206"/>
      <c r="R159" s="206"/>
      <c r="S159" s="206"/>
      <c r="T159" s="207"/>
      <c r="AT159" s="208" t="s">
        <v>158</v>
      </c>
      <c r="AU159" s="208" t="s">
        <v>81</v>
      </c>
      <c r="AV159" s="13" t="s">
        <v>79</v>
      </c>
      <c r="AW159" s="13" t="s">
        <v>33</v>
      </c>
      <c r="AX159" s="13" t="s">
        <v>72</v>
      </c>
      <c r="AY159" s="208" t="s">
        <v>146</v>
      </c>
    </row>
    <row r="160" spans="1:65" s="13" customFormat="1" ht="11.25">
      <c r="B160" s="198"/>
      <c r="C160" s="199"/>
      <c r="D160" s="200" t="s">
        <v>158</v>
      </c>
      <c r="E160" s="201" t="s">
        <v>19</v>
      </c>
      <c r="F160" s="202" t="s">
        <v>190</v>
      </c>
      <c r="G160" s="199"/>
      <c r="H160" s="201" t="s">
        <v>19</v>
      </c>
      <c r="I160" s="203"/>
      <c r="J160" s="199"/>
      <c r="K160" s="199"/>
      <c r="L160" s="204"/>
      <c r="M160" s="205"/>
      <c r="N160" s="206"/>
      <c r="O160" s="206"/>
      <c r="P160" s="206"/>
      <c r="Q160" s="206"/>
      <c r="R160" s="206"/>
      <c r="S160" s="206"/>
      <c r="T160" s="207"/>
      <c r="AT160" s="208" t="s">
        <v>158</v>
      </c>
      <c r="AU160" s="208" t="s">
        <v>81</v>
      </c>
      <c r="AV160" s="13" t="s">
        <v>79</v>
      </c>
      <c r="AW160" s="13" t="s">
        <v>33</v>
      </c>
      <c r="AX160" s="13" t="s">
        <v>72</v>
      </c>
      <c r="AY160" s="208" t="s">
        <v>146</v>
      </c>
    </row>
    <row r="161" spans="1:65" s="14" customFormat="1" ht="11.25">
      <c r="B161" s="209"/>
      <c r="C161" s="210"/>
      <c r="D161" s="200" t="s">
        <v>158</v>
      </c>
      <c r="E161" s="211" t="s">
        <v>19</v>
      </c>
      <c r="F161" s="212" t="s">
        <v>197</v>
      </c>
      <c r="G161" s="210"/>
      <c r="H161" s="213">
        <v>2.75</v>
      </c>
      <c r="I161" s="214"/>
      <c r="J161" s="210"/>
      <c r="K161" s="210"/>
      <c r="L161" s="215"/>
      <c r="M161" s="216"/>
      <c r="N161" s="217"/>
      <c r="O161" s="217"/>
      <c r="P161" s="217"/>
      <c r="Q161" s="217"/>
      <c r="R161" s="217"/>
      <c r="S161" s="217"/>
      <c r="T161" s="218"/>
      <c r="AT161" s="219" t="s">
        <v>158</v>
      </c>
      <c r="AU161" s="219" t="s">
        <v>81</v>
      </c>
      <c r="AV161" s="14" t="s">
        <v>81</v>
      </c>
      <c r="AW161" s="14" t="s">
        <v>33</v>
      </c>
      <c r="AX161" s="14" t="s">
        <v>72</v>
      </c>
      <c r="AY161" s="219" t="s">
        <v>146</v>
      </c>
    </row>
    <row r="162" spans="1:65" s="15" customFormat="1" ht="11.25">
      <c r="B162" s="220"/>
      <c r="C162" s="221"/>
      <c r="D162" s="200" t="s">
        <v>158</v>
      </c>
      <c r="E162" s="222" t="s">
        <v>19</v>
      </c>
      <c r="F162" s="223" t="s">
        <v>162</v>
      </c>
      <c r="G162" s="221"/>
      <c r="H162" s="224">
        <v>2.75</v>
      </c>
      <c r="I162" s="225"/>
      <c r="J162" s="221"/>
      <c r="K162" s="221"/>
      <c r="L162" s="226"/>
      <c r="M162" s="227"/>
      <c r="N162" s="228"/>
      <c r="O162" s="228"/>
      <c r="P162" s="228"/>
      <c r="Q162" s="228"/>
      <c r="R162" s="228"/>
      <c r="S162" s="228"/>
      <c r="T162" s="229"/>
      <c r="AT162" s="230" t="s">
        <v>158</v>
      </c>
      <c r="AU162" s="230" t="s">
        <v>81</v>
      </c>
      <c r="AV162" s="15" t="s">
        <v>154</v>
      </c>
      <c r="AW162" s="15" t="s">
        <v>4</v>
      </c>
      <c r="AX162" s="15" t="s">
        <v>79</v>
      </c>
      <c r="AY162" s="230" t="s">
        <v>146</v>
      </c>
    </row>
    <row r="163" spans="1:65" s="2" customFormat="1" ht="16.5" customHeight="1">
      <c r="A163" s="36"/>
      <c r="B163" s="37"/>
      <c r="C163" s="180" t="s">
        <v>198</v>
      </c>
      <c r="D163" s="180" t="s">
        <v>149</v>
      </c>
      <c r="E163" s="181" t="s">
        <v>199</v>
      </c>
      <c r="F163" s="182" t="s">
        <v>200</v>
      </c>
      <c r="G163" s="183" t="s">
        <v>152</v>
      </c>
      <c r="H163" s="184">
        <v>0.12</v>
      </c>
      <c r="I163" s="185"/>
      <c r="J163" s="186">
        <f>ROUND(I163*H163,2)</f>
        <v>0</v>
      </c>
      <c r="K163" s="182" t="s">
        <v>153</v>
      </c>
      <c r="L163" s="41"/>
      <c r="M163" s="187" t="s">
        <v>19</v>
      </c>
      <c r="N163" s="188" t="s">
        <v>43</v>
      </c>
      <c r="O163" s="66"/>
      <c r="P163" s="189">
        <f>O163*H163</f>
        <v>0</v>
      </c>
      <c r="Q163" s="189">
        <v>2.47E-3</v>
      </c>
      <c r="R163" s="189">
        <f>Q163*H163</f>
        <v>2.9639999999999999E-4</v>
      </c>
      <c r="S163" s="189">
        <v>0</v>
      </c>
      <c r="T163" s="190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91" t="s">
        <v>154</v>
      </c>
      <c r="AT163" s="191" t="s">
        <v>149</v>
      </c>
      <c r="AU163" s="191" t="s">
        <v>81</v>
      </c>
      <c r="AY163" s="19" t="s">
        <v>146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19" t="s">
        <v>79</v>
      </c>
      <c r="BK163" s="192">
        <f>ROUND(I163*H163,2)</f>
        <v>0</v>
      </c>
      <c r="BL163" s="19" t="s">
        <v>154</v>
      </c>
      <c r="BM163" s="191" t="s">
        <v>201</v>
      </c>
    </row>
    <row r="164" spans="1:65" s="2" customFormat="1" ht="11.25">
      <c r="A164" s="36"/>
      <c r="B164" s="37"/>
      <c r="C164" s="38"/>
      <c r="D164" s="193" t="s">
        <v>156</v>
      </c>
      <c r="E164" s="38"/>
      <c r="F164" s="194" t="s">
        <v>202</v>
      </c>
      <c r="G164" s="38"/>
      <c r="H164" s="38"/>
      <c r="I164" s="195"/>
      <c r="J164" s="38"/>
      <c r="K164" s="38"/>
      <c r="L164" s="41"/>
      <c r="M164" s="196"/>
      <c r="N164" s="197"/>
      <c r="O164" s="66"/>
      <c r="P164" s="66"/>
      <c r="Q164" s="66"/>
      <c r="R164" s="66"/>
      <c r="S164" s="66"/>
      <c r="T164" s="67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9" t="s">
        <v>156</v>
      </c>
      <c r="AU164" s="19" t="s">
        <v>81</v>
      </c>
    </row>
    <row r="165" spans="1:65" s="13" customFormat="1" ht="11.25">
      <c r="B165" s="198"/>
      <c r="C165" s="199"/>
      <c r="D165" s="200" t="s">
        <v>158</v>
      </c>
      <c r="E165" s="201" t="s">
        <v>19</v>
      </c>
      <c r="F165" s="202" t="s">
        <v>159</v>
      </c>
      <c r="G165" s="199"/>
      <c r="H165" s="201" t="s">
        <v>19</v>
      </c>
      <c r="I165" s="203"/>
      <c r="J165" s="199"/>
      <c r="K165" s="199"/>
      <c r="L165" s="204"/>
      <c r="M165" s="205"/>
      <c r="N165" s="206"/>
      <c r="O165" s="206"/>
      <c r="P165" s="206"/>
      <c r="Q165" s="206"/>
      <c r="R165" s="206"/>
      <c r="S165" s="206"/>
      <c r="T165" s="207"/>
      <c r="AT165" s="208" t="s">
        <v>158</v>
      </c>
      <c r="AU165" s="208" t="s">
        <v>81</v>
      </c>
      <c r="AV165" s="13" t="s">
        <v>79</v>
      </c>
      <c r="AW165" s="13" t="s">
        <v>33</v>
      </c>
      <c r="AX165" s="13" t="s">
        <v>72</v>
      </c>
      <c r="AY165" s="208" t="s">
        <v>146</v>
      </c>
    </row>
    <row r="166" spans="1:65" s="13" customFormat="1" ht="11.25">
      <c r="B166" s="198"/>
      <c r="C166" s="199"/>
      <c r="D166" s="200" t="s">
        <v>158</v>
      </c>
      <c r="E166" s="201" t="s">
        <v>19</v>
      </c>
      <c r="F166" s="202" t="s">
        <v>160</v>
      </c>
      <c r="G166" s="199"/>
      <c r="H166" s="201" t="s">
        <v>19</v>
      </c>
      <c r="I166" s="203"/>
      <c r="J166" s="199"/>
      <c r="K166" s="199"/>
      <c r="L166" s="204"/>
      <c r="M166" s="205"/>
      <c r="N166" s="206"/>
      <c r="O166" s="206"/>
      <c r="P166" s="206"/>
      <c r="Q166" s="206"/>
      <c r="R166" s="206"/>
      <c r="S166" s="206"/>
      <c r="T166" s="207"/>
      <c r="AT166" s="208" t="s">
        <v>158</v>
      </c>
      <c r="AU166" s="208" t="s">
        <v>81</v>
      </c>
      <c r="AV166" s="13" t="s">
        <v>79</v>
      </c>
      <c r="AW166" s="13" t="s">
        <v>33</v>
      </c>
      <c r="AX166" s="13" t="s">
        <v>72</v>
      </c>
      <c r="AY166" s="208" t="s">
        <v>146</v>
      </c>
    </row>
    <row r="167" spans="1:65" s="13" customFormat="1" ht="11.25">
      <c r="B167" s="198"/>
      <c r="C167" s="199"/>
      <c r="D167" s="200" t="s">
        <v>158</v>
      </c>
      <c r="E167" s="201" t="s">
        <v>19</v>
      </c>
      <c r="F167" s="202" t="s">
        <v>190</v>
      </c>
      <c r="G167" s="199"/>
      <c r="H167" s="201" t="s">
        <v>19</v>
      </c>
      <c r="I167" s="203"/>
      <c r="J167" s="199"/>
      <c r="K167" s="199"/>
      <c r="L167" s="204"/>
      <c r="M167" s="205"/>
      <c r="N167" s="206"/>
      <c r="O167" s="206"/>
      <c r="P167" s="206"/>
      <c r="Q167" s="206"/>
      <c r="R167" s="206"/>
      <c r="S167" s="206"/>
      <c r="T167" s="207"/>
      <c r="AT167" s="208" t="s">
        <v>158</v>
      </c>
      <c r="AU167" s="208" t="s">
        <v>81</v>
      </c>
      <c r="AV167" s="13" t="s">
        <v>79</v>
      </c>
      <c r="AW167" s="13" t="s">
        <v>33</v>
      </c>
      <c r="AX167" s="13" t="s">
        <v>72</v>
      </c>
      <c r="AY167" s="208" t="s">
        <v>146</v>
      </c>
    </row>
    <row r="168" spans="1:65" s="14" customFormat="1" ht="11.25">
      <c r="B168" s="209"/>
      <c r="C168" s="210"/>
      <c r="D168" s="200" t="s">
        <v>158</v>
      </c>
      <c r="E168" s="211" t="s">
        <v>19</v>
      </c>
      <c r="F168" s="212" t="s">
        <v>203</v>
      </c>
      <c r="G168" s="210"/>
      <c r="H168" s="213">
        <v>0.12</v>
      </c>
      <c r="I168" s="214"/>
      <c r="J168" s="210"/>
      <c r="K168" s="210"/>
      <c r="L168" s="215"/>
      <c r="M168" s="216"/>
      <c r="N168" s="217"/>
      <c r="O168" s="217"/>
      <c r="P168" s="217"/>
      <c r="Q168" s="217"/>
      <c r="R168" s="217"/>
      <c r="S168" s="217"/>
      <c r="T168" s="218"/>
      <c r="AT168" s="219" t="s">
        <v>158</v>
      </c>
      <c r="AU168" s="219" t="s">
        <v>81</v>
      </c>
      <c r="AV168" s="14" t="s">
        <v>81</v>
      </c>
      <c r="AW168" s="14" t="s">
        <v>33</v>
      </c>
      <c r="AX168" s="14" t="s">
        <v>72</v>
      </c>
      <c r="AY168" s="219" t="s">
        <v>146</v>
      </c>
    </row>
    <row r="169" spans="1:65" s="15" customFormat="1" ht="11.25">
      <c r="B169" s="220"/>
      <c r="C169" s="221"/>
      <c r="D169" s="200" t="s">
        <v>158</v>
      </c>
      <c r="E169" s="222" t="s">
        <v>19</v>
      </c>
      <c r="F169" s="223" t="s">
        <v>162</v>
      </c>
      <c r="G169" s="221"/>
      <c r="H169" s="224">
        <v>0.12</v>
      </c>
      <c r="I169" s="225"/>
      <c r="J169" s="221"/>
      <c r="K169" s="221"/>
      <c r="L169" s="226"/>
      <c r="M169" s="227"/>
      <c r="N169" s="228"/>
      <c r="O169" s="228"/>
      <c r="P169" s="228"/>
      <c r="Q169" s="228"/>
      <c r="R169" s="228"/>
      <c r="S169" s="228"/>
      <c r="T169" s="229"/>
      <c r="AT169" s="230" t="s">
        <v>158</v>
      </c>
      <c r="AU169" s="230" t="s">
        <v>81</v>
      </c>
      <c r="AV169" s="15" t="s">
        <v>154</v>
      </c>
      <c r="AW169" s="15" t="s">
        <v>4</v>
      </c>
      <c r="AX169" s="15" t="s">
        <v>79</v>
      </c>
      <c r="AY169" s="230" t="s">
        <v>146</v>
      </c>
    </row>
    <row r="170" spans="1:65" s="2" customFormat="1" ht="16.5" customHeight="1">
      <c r="A170" s="36"/>
      <c r="B170" s="37"/>
      <c r="C170" s="180" t="s">
        <v>204</v>
      </c>
      <c r="D170" s="180" t="s">
        <v>149</v>
      </c>
      <c r="E170" s="181" t="s">
        <v>205</v>
      </c>
      <c r="F170" s="182" t="s">
        <v>206</v>
      </c>
      <c r="G170" s="183" t="s">
        <v>152</v>
      </c>
      <c r="H170" s="184">
        <v>0.12</v>
      </c>
      <c r="I170" s="185"/>
      <c r="J170" s="186">
        <f>ROUND(I170*H170,2)</f>
        <v>0</v>
      </c>
      <c r="K170" s="182" t="s">
        <v>153</v>
      </c>
      <c r="L170" s="41"/>
      <c r="M170" s="187" t="s">
        <v>19</v>
      </c>
      <c r="N170" s="188" t="s">
        <v>43</v>
      </c>
      <c r="O170" s="66"/>
      <c r="P170" s="189">
        <f>O170*H170</f>
        <v>0</v>
      </c>
      <c r="Q170" s="189">
        <v>0</v>
      </c>
      <c r="R170" s="189">
        <f>Q170*H170</f>
        <v>0</v>
      </c>
      <c r="S170" s="189">
        <v>0</v>
      </c>
      <c r="T170" s="190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91" t="s">
        <v>154</v>
      </c>
      <c r="AT170" s="191" t="s">
        <v>149</v>
      </c>
      <c r="AU170" s="191" t="s">
        <v>81</v>
      </c>
      <c r="AY170" s="19" t="s">
        <v>146</v>
      </c>
      <c r="BE170" s="192">
        <f>IF(N170="základní",J170,0)</f>
        <v>0</v>
      </c>
      <c r="BF170" s="192">
        <f>IF(N170="snížená",J170,0)</f>
        <v>0</v>
      </c>
      <c r="BG170" s="192">
        <f>IF(N170="zákl. přenesená",J170,0)</f>
        <v>0</v>
      </c>
      <c r="BH170" s="192">
        <f>IF(N170="sníž. přenesená",J170,0)</f>
        <v>0</v>
      </c>
      <c r="BI170" s="192">
        <f>IF(N170="nulová",J170,0)</f>
        <v>0</v>
      </c>
      <c r="BJ170" s="19" t="s">
        <v>79</v>
      </c>
      <c r="BK170" s="192">
        <f>ROUND(I170*H170,2)</f>
        <v>0</v>
      </c>
      <c r="BL170" s="19" t="s">
        <v>154</v>
      </c>
      <c r="BM170" s="191" t="s">
        <v>207</v>
      </c>
    </row>
    <row r="171" spans="1:65" s="2" customFormat="1" ht="11.25">
      <c r="A171" s="36"/>
      <c r="B171" s="37"/>
      <c r="C171" s="38"/>
      <c r="D171" s="193" t="s">
        <v>156</v>
      </c>
      <c r="E171" s="38"/>
      <c r="F171" s="194" t="s">
        <v>208</v>
      </c>
      <c r="G171" s="38"/>
      <c r="H171" s="38"/>
      <c r="I171" s="195"/>
      <c r="J171" s="38"/>
      <c r="K171" s="38"/>
      <c r="L171" s="41"/>
      <c r="M171" s="196"/>
      <c r="N171" s="197"/>
      <c r="O171" s="66"/>
      <c r="P171" s="66"/>
      <c r="Q171" s="66"/>
      <c r="R171" s="66"/>
      <c r="S171" s="66"/>
      <c r="T171" s="67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9" t="s">
        <v>156</v>
      </c>
      <c r="AU171" s="19" t="s">
        <v>81</v>
      </c>
    </row>
    <row r="172" spans="1:65" s="2" customFormat="1" ht="16.5" customHeight="1">
      <c r="A172" s="36"/>
      <c r="B172" s="37"/>
      <c r="C172" s="180" t="s">
        <v>209</v>
      </c>
      <c r="D172" s="180" t="s">
        <v>149</v>
      </c>
      <c r="E172" s="181" t="s">
        <v>210</v>
      </c>
      <c r="F172" s="182" t="s">
        <v>211</v>
      </c>
      <c r="G172" s="183" t="s">
        <v>212</v>
      </c>
      <c r="H172" s="184">
        <v>0.159</v>
      </c>
      <c r="I172" s="185"/>
      <c r="J172" s="186">
        <f>ROUND(I172*H172,2)</f>
        <v>0</v>
      </c>
      <c r="K172" s="182" t="s">
        <v>153</v>
      </c>
      <c r="L172" s="41"/>
      <c r="M172" s="187" t="s">
        <v>19</v>
      </c>
      <c r="N172" s="188" t="s">
        <v>43</v>
      </c>
      <c r="O172" s="66"/>
      <c r="P172" s="189">
        <f>O172*H172</f>
        <v>0</v>
      </c>
      <c r="Q172" s="189">
        <v>1.06277</v>
      </c>
      <c r="R172" s="189">
        <f>Q172*H172</f>
        <v>0.16898043000000001</v>
      </c>
      <c r="S172" s="189">
        <v>0</v>
      </c>
      <c r="T172" s="190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91" t="s">
        <v>154</v>
      </c>
      <c r="AT172" s="191" t="s">
        <v>149</v>
      </c>
      <c r="AU172" s="191" t="s">
        <v>81</v>
      </c>
      <c r="AY172" s="19" t="s">
        <v>146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9" t="s">
        <v>79</v>
      </c>
      <c r="BK172" s="192">
        <f>ROUND(I172*H172,2)</f>
        <v>0</v>
      </c>
      <c r="BL172" s="19" t="s">
        <v>154</v>
      </c>
      <c r="BM172" s="191" t="s">
        <v>213</v>
      </c>
    </row>
    <row r="173" spans="1:65" s="2" customFormat="1" ht="11.25">
      <c r="A173" s="36"/>
      <c r="B173" s="37"/>
      <c r="C173" s="38"/>
      <c r="D173" s="193" t="s">
        <v>156</v>
      </c>
      <c r="E173" s="38"/>
      <c r="F173" s="194" t="s">
        <v>214</v>
      </c>
      <c r="G173" s="38"/>
      <c r="H173" s="38"/>
      <c r="I173" s="195"/>
      <c r="J173" s="38"/>
      <c r="K173" s="38"/>
      <c r="L173" s="41"/>
      <c r="M173" s="196"/>
      <c r="N173" s="197"/>
      <c r="O173" s="66"/>
      <c r="P173" s="66"/>
      <c r="Q173" s="66"/>
      <c r="R173" s="66"/>
      <c r="S173" s="66"/>
      <c r="T173" s="67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9" t="s">
        <v>156</v>
      </c>
      <c r="AU173" s="19" t="s">
        <v>81</v>
      </c>
    </row>
    <row r="174" spans="1:65" s="13" customFormat="1" ht="11.25">
      <c r="B174" s="198"/>
      <c r="C174" s="199"/>
      <c r="D174" s="200" t="s">
        <v>158</v>
      </c>
      <c r="E174" s="201" t="s">
        <v>19</v>
      </c>
      <c r="F174" s="202" t="s">
        <v>159</v>
      </c>
      <c r="G174" s="199"/>
      <c r="H174" s="201" t="s">
        <v>19</v>
      </c>
      <c r="I174" s="203"/>
      <c r="J174" s="199"/>
      <c r="K174" s="199"/>
      <c r="L174" s="204"/>
      <c r="M174" s="205"/>
      <c r="N174" s="206"/>
      <c r="O174" s="206"/>
      <c r="P174" s="206"/>
      <c r="Q174" s="206"/>
      <c r="R174" s="206"/>
      <c r="S174" s="206"/>
      <c r="T174" s="207"/>
      <c r="AT174" s="208" t="s">
        <v>158</v>
      </c>
      <c r="AU174" s="208" t="s">
        <v>81</v>
      </c>
      <c r="AV174" s="13" t="s">
        <v>79</v>
      </c>
      <c r="AW174" s="13" t="s">
        <v>33</v>
      </c>
      <c r="AX174" s="13" t="s">
        <v>72</v>
      </c>
      <c r="AY174" s="208" t="s">
        <v>146</v>
      </c>
    </row>
    <row r="175" spans="1:65" s="13" customFormat="1" ht="11.25">
      <c r="B175" s="198"/>
      <c r="C175" s="199"/>
      <c r="D175" s="200" t="s">
        <v>158</v>
      </c>
      <c r="E175" s="201" t="s">
        <v>19</v>
      </c>
      <c r="F175" s="202" t="s">
        <v>160</v>
      </c>
      <c r="G175" s="199"/>
      <c r="H175" s="201" t="s">
        <v>19</v>
      </c>
      <c r="I175" s="203"/>
      <c r="J175" s="199"/>
      <c r="K175" s="199"/>
      <c r="L175" s="204"/>
      <c r="M175" s="205"/>
      <c r="N175" s="206"/>
      <c r="O175" s="206"/>
      <c r="P175" s="206"/>
      <c r="Q175" s="206"/>
      <c r="R175" s="206"/>
      <c r="S175" s="206"/>
      <c r="T175" s="207"/>
      <c r="AT175" s="208" t="s">
        <v>158</v>
      </c>
      <c r="AU175" s="208" t="s">
        <v>81</v>
      </c>
      <c r="AV175" s="13" t="s">
        <v>79</v>
      </c>
      <c r="AW175" s="13" t="s">
        <v>33</v>
      </c>
      <c r="AX175" s="13" t="s">
        <v>72</v>
      </c>
      <c r="AY175" s="208" t="s">
        <v>146</v>
      </c>
    </row>
    <row r="176" spans="1:65" s="13" customFormat="1" ht="11.25">
      <c r="B176" s="198"/>
      <c r="C176" s="199"/>
      <c r="D176" s="200" t="s">
        <v>158</v>
      </c>
      <c r="E176" s="201" t="s">
        <v>19</v>
      </c>
      <c r="F176" s="202" t="s">
        <v>190</v>
      </c>
      <c r="G176" s="199"/>
      <c r="H176" s="201" t="s">
        <v>19</v>
      </c>
      <c r="I176" s="203"/>
      <c r="J176" s="199"/>
      <c r="K176" s="199"/>
      <c r="L176" s="204"/>
      <c r="M176" s="205"/>
      <c r="N176" s="206"/>
      <c r="O176" s="206"/>
      <c r="P176" s="206"/>
      <c r="Q176" s="206"/>
      <c r="R176" s="206"/>
      <c r="S176" s="206"/>
      <c r="T176" s="207"/>
      <c r="AT176" s="208" t="s">
        <v>158</v>
      </c>
      <c r="AU176" s="208" t="s">
        <v>81</v>
      </c>
      <c r="AV176" s="13" t="s">
        <v>79</v>
      </c>
      <c r="AW176" s="13" t="s">
        <v>33</v>
      </c>
      <c r="AX176" s="13" t="s">
        <v>72</v>
      </c>
      <c r="AY176" s="208" t="s">
        <v>146</v>
      </c>
    </row>
    <row r="177" spans="1:65" s="13" customFormat="1" ht="11.25">
      <c r="B177" s="198"/>
      <c r="C177" s="199"/>
      <c r="D177" s="200" t="s">
        <v>158</v>
      </c>
      <c r="E177" s="201" t="s">
        <v>19</v>
      </c>
      <c r="F177" s="202" t="s">
        <v>215</v>
      </c>
      <c r="G177" s="199"/>
      <c r="H177" s="201" t="s">
        <v>19</v>
      </c>
      <c r="I177" s="203"/>
      <c r="J177" s="199"/>
      <c r="K177" s="199"/>
      <c r="L177" s="204"/>
      <c r="M177" s="205"/>
      <c r="N177" s="206"/>
      <c r="O177" s="206"/>
      <c r="P177" s="206"/>
      <c r="Q177" s="206"/>
      <c r="R177" s="206"/>
      <c r="S177" s="206"/>
      <c r="T177" s="207"/>
      <c r="AT177" s="208" t="s">
        <v>158</v>
      </c>
      <c r="AU177" s="208" t="s">
        <v>81</v>
      </c>
      <c r="AV177" s="13" t="s">
        <v>79</v>
      </c>
      <c r="AW177" s="13" t="s">
        <v>33</v>
      </c>
      <c r="AX177" s="13" t="s">
        <v>72</v>
      </c>
      <c r="AY177" s="208" t="s">
        <v>146</v>
      </c>
    </row>
    <row r="178" spans="1:65" s="14" customFormat="1" ht="11.25">
      <c r="B178" s="209"/>
      <c r="C178" s="210"/>
      <c r="D178" s="200" t="s">
        <v>158</v>
      </c>
      <c r="E178" s="211" t="s">
        <v>19</v>
      </c>
      <c r="F178" s="212" t="s">
        <v>216</v>
      </c>
      <c r="G178" s="210"/>
      <c r="H178" s="213">
        <v>0.159</v>
      </c>
      <c r="I178" s="214"/>
      <c r="J178" s="210"/>
      <c r="K178" s="210"/>
      <c r="L178" s="215"/>
      <c r="M178" s="216"/>
      <c r="N178" s="217"/>
      <c r="O178" s="217"/>
      <c r="P178" s="217"/>
      <c r="Q178" s="217"/>
      <c r="R178" s="217"/>
      <c r="S178" s="217"/>
      <c r="T178" s="218"/>
      <c r="AT178" s="219" t="s">
        <v>158</v>
      </c>
      <c r="AU178" s="219" t="s">
        <v>81</v>
      </c>
      <c r="AV178" s="14" t="s">
        <v>81</v>
      </c>
      <c r="AW178" s="14" t="s">
        <v>33</v>
      </c>
      <c r="AX178" s="14" t="s">
        <v>72</v>
      </c>
      <c r="AY178" s="219" t="s">
        <v>146</v>
      </c>
    </row>
    <row r="179" spans="1:65" s="15" customFormat="1" ht="11.25">
      <c r="B179" s="220"/>
      <c r="C179" s="221"/>
      <c r="D179" s="200" t="s">
        <v>158</v>
      </c>
      <c r="E179" s="222" t="s">
        <v>19</v>
      </c>
      <c r="F179" s="223" t="s">
        <v>162</v>
      </c>
      <c r="G179" s="221"/>
      <c r="H179" s="224">
        <v>0.159</v>
      </c>
      <c r="I179" s="225"/>
      <c r="J179" s="221"/>
      <c r="K179" s="221"/>
      <c r="L179" s="226"/>
      <c r="M179" s="227"/>
      <c r="N179" s="228"/>
      <c r="O179" s="228"/>
      <c r="P179" s="228"/>
      <c r="Q179" s="228"/>
      <c r="R179" s="228"/>
      <c r="S179" s="228"/>
      <c r="T179" s="229"/>
      <c r="AT179" s="230" t="s">
        <v>158</v>
      </c>
      <c r="AU179" s="230" t="s">
        <v>81</v>
      </c>
      <c r="AV179" s="15" t="s">
        <v>154</v>
      </c>
      <c r="AW179" s="15" t="s">
        <v>4</v>
      </c>
      <c r="AX179" s="15" t="s">
        <v>79</v>
      </c>
      <c r="AY179" s="230" t="s">
        <v>146</v>
      </c>
    </row>
    <row r="180" spans="1:65" s="12" customFormat="1" ht="22.9" customHeight="1">
      <c r="B180" s="164"/>
      <c r="C180" s="165"/>
      <c r="D180" s="166" t="s">
        <v>71</v>
      </c>
      <c r="E180" s="178" t="s">
        <v>167</v>
      </c>
      <c r="F180" s="178" t="s">
        <v>217</v>
      </c>
      <c r="G180" s="165"/>
      <c r="H180" s="165"/>
      <c r="I180" s="168"/>
      <c r="J180" s="179">
        <f>BK180</f>
        <v>0</v>
      </c>
      <c r="K180" s="165"/>
      <c r="L180" s="170"/>
      <c r="M180" s="171"/>
      <c r="N180" s="172"/>
      <c r="O180" s="172"/>
      <c r="P180" s="173">
        <f>SUM(P181:P194)</f>
        <v>0</v>
      </c>
      <c r="Q180" s="172"/>
      <c r="R180" s="173">
        <f>SUM(R181:R194)</f>
        <v>1.8240324999999999</v>
      </c>
      <c r="S180" s="172"/>
      <c r="T180" s="174">
        <f>SUM(T181:T194)</f>
        <v>0</v>
      </c>
      <c r="AR180" s="175" t="s">
        <v>79</v>
      </c>
      <c r="AT180" s="176" t="s">
        <v>71</v>
      </c>
      <c r="AU180" s="176" t="s">
        <v>79</v>
      </c>
      <c r="AY180" s="175" t="s">
        <v>146</v>
      </c>
      <c r="BK180" s="177">
        <f>SUM(BK181:BK194)</f>
        <v>0</v>
      </c>
    </row>
    <row r="181" spans="1:65" s="2" customFormat="1" ht="24.2" customHeight="1">
      <c r="A181" s="36"/>
      <c r="B181" s="37"/>
      <c r="C181" s="180" t="s">
        <v>147</v>
      </c>
      <c r="D181" s="180" t="s">
        <v>149</v>
      </c>
      <c r="E181" s="181" t="s">
        <v>218</v>
      </c>
      <c r="F181" s="182" t="s">
        <v>219</v>
      </c>
      <c r="G181" s="183" t="s">
        <v>187</v>
      </c>
      <c r="H181" s="184">
        <v>0.92300000000000004</v>
      </c>
      <c r="I181" s="185"/>
      <c r="J181" s="186">
        <f>ROUND(I181*H181,2)</f>
        <v>0</v>
      </c>
      <c r="K181" s="182" t="s">
        <v>153</v>
      </c>
      <c r="L181" s="41"/>
      <c r="M181" s="187" t="s">
        <v>19</v>
      </c>
      <c r="N181" s="188" t="s">
        <v>43</v>
      </c>
      <c r="O181" s="66"/>
      <c r="P181" s="189">
        <f>O181*H181</f>
        <v>0</v>
      </c>
      <c r="Q181" s="189">
        <v>1.8774999999999999</v>
      </c>
      <c r="R181" s="189">
        <f>Q181*H181</f>
        <v>1.7329325</v>
      </c>
      <c r="S181" s="189">
        <v>0</v>
      </c>
      <c r="T181" s="190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91" t="s">
        <v>154</v>
      </c>
      <c r="AT181" s="191" t="s">
        <v>149</v>
      </c>
      <c r="AU181" s="191" t="s">
        <v>81</v>
      </c>
      <c r="AY181" s="19" t="s">
        <v>146</v>
      </c>
      <c r="BE181" s="192">
        <f>IF(N181="základní",J181,0)</f>
        <v>0</v>
      </c>
      <c r="BF181" s="192">
        <f>IF(N181="snížená",J181,0)</f>
        <v>0</v>
      </c>
      <c r="BG181" s="192">
        <f>IF(N181="zákl. přenesená",J181,0)</f>
        <v>0</v>
      </c>
      <c r="BH181" s="192">
        <f>IF(N181="sníž. přenesená",J181,0)</f>
        <v>0</v>
      </c>
      <c r="BI181" s="192">
        <f>IF(N181="nulová",J181,0)</f>
        <v>0</v>
      </c>
      <c r="BJ181" s="19" t="s">
        <v>79</v>
      </c>
      <c r="BK181" s="192">
        <f>ROUND(I181*H181,2)</f>
        <v>0</v>
      </c>
      <c r="BL181" s="19" t="s">
        <v>154</v>
      </c>
      <c r="BM181" s="191" t="s">
        <v>220</v>
      </c>
    </row>
    <row r="182" spans="1:65" s="2" customFormat="1" ht="11.25">
      <c r="A182" s="36"/>
      <c r="B182" s="37"/>
      <c r="C182" s="38"/>
      <c r="D182" s="193" t="s">
        <v>156</v>
      </c>
      <c r="E182" s="38"/>
      <c r="F182" s="194" t="s">
        <v>221</v>
      </c>
      <c r="G182" s="38"/>
      <c r="H182" s="38"/>
      <c r="I182" s="195"/>
      <c r="J182" s="38"/>
      <c r="K182" s="38"/>
      <c r="L182" s="41"/>
      <c r="M182" s="196"/>
      <c r="N182" s="197"/>
      <c r="O182" s="66"/>
      <c r="P182" s="66"/>
      <c r="Q182" s="66"/>
      <c r="R182" s="66"/>
      <c r="S182" s="66"/>
      <c r="T182" s="67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9" t="s">
        <v>156</v>
      </c>
      <c r="AU182" s="19" t="s">
        <v>81</v>
      </c>
    </row>
    <row r="183" spans="1:65" s="13" customFormat="1" ht="11.25">
      <c r="B183" s="198"/>
      <c r="C183" s="199"/>
      <c r="D183" s="200" t="s">
        <v>158</v>
      </c>
      <c r="E183" s="201" t="s">
        <v>19</v>
      </c>
      <c r="F183" s="202" t="s">
        <v>159</v>
      </c>
      <c r="G183" s="199"/>
      <c r="H183" s="201" t="s">
        <v>19</v>
      </c>
      <c r="I183" s="203"/>
      <c r="J183" s="199"/>
      <c r="K183" s="199"/>
      <c r="L183" s="204"/>
      <c r="M183" s="205"/>
      <c r="N183" s="206"/>
      <c r="O183" s="206"/>
      <c r="P183" s="206"/>
      <c r="Q183" s="206"/>
      <c r="R183" s="206"/>
      <c r="S183" s="206"/>
      <c r="T183" s="207"/>
      <c r="AT183" s="208" t="s">
        <v>158</v>
      </c>
      <c r="AU183" s="208" t="s">
        <v>81</v>
      </c>
      <c r="AV183" s="13" t="s">
        <v>79</v>
      </c>
      <c r="AW183" s="13" t="s">
        <v>33</v>
      </c>
      <c r="AX183" s="13" t="s">
        <v>72</v>
      </c>
      <c r="AY183" s="208" t="s">
        <v>146</v>
      </c>
    </row>
    <row r="184" spans="1:65" s="13" customFormat="1" ht="11.25">
      <c r="B184" s="198"/>
      <c r="C184" s="199"/>
      <c r="D184" s="200" t="s">
        <v>158</v>
      </c>
      <c r="E184" s="201" t="s">
        <v>19</v>
      </c>
      <c r="F184" s="202" t="s">
        <v>160</v>
      </c>
      <c r="G184" s="199"/>
      <c r="H184" s="201" t="s">
        <v>19</v>
      </c>
      <c r="I184" s="203"/>
      <c r="J184" s="199"/>
      <c r="K184" s="199"/>
      <c r="L184" s="204"/>
      <c r="M184" s="205"/>
      <c r="N184" s="206"/>
      <c r="O184" s="206"/>
      <c r="P184" s="206"/>
      <c r="Q184" s="206"/>
      <c r="R184" s="206"/>
      <c r="S184" s="206"/>
      <c r="T184" s="207"/>
      <c r="AT184" s="208" t="s">
        <v>158</v>
      </c>
      <c r="AU184" s="208" t="s">
        <v>81</v>
      </c>
      <c r="AV184" s="13" t="s">
        <v>79</v>
      </c>
      <c r="AW184" s="13" t="s">
        <v>33</v>
      </c>
      <c r="AX184" s="13" t="s">
        <v>72</v>
      </c>
      <c r="AY184" s="208" t="s">
        <v>146</v>
      </c>
    </row>
    <row r="185" spans="1:65" s="13" customFormat="1" ht="11.25">
      <c r="B185" s="198"/>
      <c r="C185" s="199"/>
      <c r="D185" s="200" t="s">
        <v>158</v>
      </c>
      <c r="E185" s="201" t="s">
        <v>19</v>
      </c>
      <c r="F185" s="202" t="s">
        <v>222</v>
      </c>
      <c r="G185" s="199"/>
      <c r="H185" s="201" t="s">
        <v>19</v>
      </c>
      <c r="I185" s="203"/>
      <c r="J185" s="199"/>
      <c r="K185" s="199"/>
      <c r="L185" s="204"/>
      <c r="M185" s="205"/>
      <c r="N185" s="206"/>
      <c r="O185" s="206"/>
      <c r="P185" s="206"/>
      <c r="Q185" s="206"/>
      <c r="R185" s="206"/>
      <c r="S185" s="206"/>
      <c r="T185" s="207"/>
      <c r="AT185" s="208" t="s">
        <v>158</v>
      </c>
      <c r="AU185" s="208" t="s">
        <v>81</v>
      </c>
      <c r="AV185" s="13" t="s">
        <v>79</v>
      </c>
      <c r="AW185" s="13" t="s">
        <v>33</v>
      </c>
      <c r="AX185" s="13" t="s">
        <v>72</v>
      </c>
      <c r="AY185" s="208" t="s">
        <v>146</v>
      </c>
    </row>
    <row r="186" spans="1:65" s="14" customFormat="1" ht="11.25">
      <c r="B186" s="209"/>
      <c r="C186" s="210"/>
      <c r="D186" s="200" t="s">
        <v>158</v>
      </c>
      <c r="E186" s="211" t="s">
        <v>19</v>
      </c>
      <c r="F186" s="212" t="s">
        <v>223</v>
      </c>
      <c r="G186" s="210"/>
      <c r="H186" s="213">
        <v>0.92300000000000004</v>
      </c>
      <c r="I186" s="214"/>
      <c r="J186" s="210"/>
      <c r="K186" s="210"/>
      <c r="L186" s="215"/>
      <c r="M186" s="216"/>
      <c r="N186" s="217"/>
      <c r="O186" s="217"/>
      <c r="P186" s="217"/>
      <c r="Q186" s="217"/>
      <c r="R186" s="217"/>
      <c r="S186" s="217"/>
      <c r="T186" s="218"/>
      <c r="AT186" s="219" t="s">
        <v>158</v>
      </c>
      <c r="AU186" s="219" t="s">
        <v>81</v>
      </c>
      <c r="AV186" s="14" t="s">
        <v>81</v>
      </c>
      <c r="AW186" s="14" t="s">
        <v>33</v>
      </c>
      <c r="AX186" s="14" t="s">
        <v>72</v>
      </c>
      <c r="AY186" s="219" t="s">
        <v>146</v>
      </c>
    </row>
    <row r="187" spans="1:65" s="15" customFormat="1" ht="11.25">
      <c r="B187" s="220"/>
      <c r="C187" s="221"/>
      <c r="D187" s="200" t="s">
        <v>158</v>
      </c>
      <c r="E187" s="222" t="s">
        <v>19</v>
      </c>
      <c r="F187" s="223" t="s">
        <v>162</v>
      </c>
      <c r="G187" s="221"/>
      <c r="H187" s="224">
        <v>0.92300000000000004</v>
      </c>
      <c r="I187" s="225"/>
      <c r="J187" s="221"/>
      <c r="K187" s="221"/>
      <c r="L187" s="226"/>
      <c r="M187" s="227"/>
      <c r="N187" s="228"/>
      <c r="O187" s="228"/>
      <c r="P187" s="228"/>
      <c r="Q187" s="228"/>
      <c r="R187" s="228"/>
      <c r="S187" s="228"/>
      <c r="T187" s="229"/>
      <c r="AT187" s="230" t="s">
        <v>158</v>
      </c>
      <c r="AU187" s="230" t="s">
        <v>81</v>
      </c>
      <c r="AV187" s="15" t="s">
        <v>154</v>
      </c>
      <c r="AW187" s="15" t="s">
        <v>4</v>
      </c>
      <c r="AX187" s="15" t="s">
        <v>79</v>
      </c>
      <c r="AY187" s="230" t="s">
        <v>146</v>
      </c>
    </row>
    <row r="188" spans="1:65" s="2" customFormat="1" ht="21.75" customHeight="1">
      <c r="A188" s="36"/>
      <c r="B188" s="37"/>
      <c r="C188" s="180" t="s">
        <v>224</v>
      </c>
      <c r="D188" s="180" t="s">
        <v>149</v>
      </c>
      <c r="E188" s="181" t="s">
        <v>225</v>
      </c>
      <c r="F188" s="182" t="s">
        <v>226</v>
      </c>
      <c r="G188" s="183" t="s">
        <v>227</v>
      </c>
      <c r="H188" s="184">
        <v>2</v>
      </c>
      <c r="I188" s="185"/>
      <c r="J188" s="186">
        <f>ROUND(I188*H188,2)</f>
        <v>0</v>
      </c>
      <c r="K188" s="182" t="s">
        <v>153</v>
      </c>
      <c r="L188" s="41"/>
      <c r="M188" s="187" t="s">
        <v>19</v>
      </c>
      <c r="N188" s="188" t="s">
        <v>43</v>
      </c>
      <c r="O188" s="66"/>
      <c r="P188" s="189">
        <f>O188*H188</f>
        <v>0</v>
      </c>
      <c r="Q188" s="189">
        <v>4.555E-2</v>
      </c>
      <c r="R188" s="189">
        <f>Q188*H188</f>
        <v>9.11E-2</v>
      </c>
      <c r="S188" s="189">
        <v>0</v>
      </c>
      <c r="T188" s="190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91" t="s">
        <v>154</v>
      </c>
      <c r="AT188" s="191" t="s">
        <v>149</v>
      </c>
      <c r="AU188" s="191" t="s">
        <v>81</v>
      </c>
      <c r="AY188" s="19" t="s">
        <v>146</v>
      </c>
      <c r="BE188" s="192">
        <f>IF(N188="základní",J188,0)</f>
        <v>0</v>
      </c>
      <c r="BF188" s="192">
        <f>IF(N188="snížená",J188,0)</f>
        <v>0</v>
      </c>
      <c r="BG188" s="192">
        <f>IF(N188="zákl. přenesená",J188,0)</f>
        <v>0</v>
      </c>
      <c r="BH188" s="192">
        <f>IF(N188="sníž. přenesená",J188,0)</f>
        <v>0</v>
      </c>
      <c r="BI188" s="192">
        <f>IF(N188="nulová",J188,0)</f>
        <v>0</v>
      </c>
      <c r="BJ188" s="19" t="s">
        <v>79</v>
      </c>
      <c r="BK188" s="192">
        <f>ROUND(I188*H188,2)</f>
        <v>0</v>
      </c>
      <c r="BL188" s="19" t="s">
        <v>154</v>
      </c>
      <c r="BM188" s="191" t="s">
        <v>228</v>
      </c>
    </row>
    <row r="189" spans="1:65" s="2" customFormat="1" ht="11.25">
      <c r="A189" s="36"/>
      <c r="B189" s="37"/>
      <c r="C189" s="38"/>
      <c r="D189" s="193" t="s">
        <v>156</v>
      </c>
      <c r="E189" s="38"/>
      <c r="F189" s="194" t="s">
        <v>229</v>
      </c>
      <c r="G189" s="38"/>
      <c r="H189" s="38"/>
      <c r="I189" s="195"/>
      <c r="J189" s="38"/>
      <c r="K189" s="38"/>
      <c r="L189" s="41"/>
      <c r="M189" s="196"/>
      <c r="N189" s="197"/>
      <c r="O189" s="66"/>
      <c r="P189" s="66"/>
      <c r="Q189" s="66"/>
      <c r="R189" s="66"/>
      <c r="S189" s="66"/>
      <c r="T189" s="67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9" t="s">
        <v>156</v>
      </c>
      <c r="AU189" s="19" t="s">
        <v>81</v>
      </c>
    </row>
    <row r="190" spans="1:65" s="13" customFormat="1" ht="11.25">
      <c r="B190" s="198"/>
      <c r="C190" s="199"/>
      <c r="D190" s="200" t="s">
        <v>158</v>
      </c>
      <c r="E190" s="201" t="s">
        <v>19</v>
      </c>
      <c r="F190" s="202" t="s">
        <v>159</v>
      </c>
      <c r="G190" s="199"/>
      <c r="H190" s="201" t="s">
        <v>19</v>
      </c>
      <c r="I190" s="203"/>
      <c r="J190" s="199"/>
      <c r="K190" s="199"/>
      <c r="L190" s="204"/>
      <c r="M190" s="205"/>
      <c r="N190" s="206"/>
      <c r="O190" s="206"/>
      <c r="P190" s="206"/>
      <c r="Q190" s="206"/>
      <c r="R190" s="206"/>
      <c r="S190" s="206"/>
      <c r="T190" s="207"/>
      <c r="AT190" s="208" t="s">
        <v>158</v>
      </c>
      <c r="AU190" s="208" t="s">
        <v>81</v>
      </c>
      <c r="AV190" s="13" t="s">
        <v>79</v>
      </c>
      <c r="AW190" s="13" t="s">
        <v>33</v>
      </c>
      <c r="AX190" s="13" t="s">
        <v>72</v>
      </c>
      <c r="AY190" s="208" t="s">
        <v>146</v>
      </c>
    </row>
    <row r="191" spans="1:65" s="13" customFormat="1" ht="11.25">
      <c r="B191" s="198"/>
      <c r="C191" s="199"/>
      <c r="D191" s="200" t="s">
        <v>158</v>
      </c>
      <c r="E191" s="201" t="s">
        <v>19</v>
      </c>
      <c r="F191" s="202" t="s">
        <v>160</v>
      </c>
      <c r="G191" s="199"/>
      <c r="H191" s="201" t="s">
        <v>19</v>
      </c>
      <c r="I191" s="203"/>
      <c r="J191" s="199"/>
      <c r="K191" s="199"/>
      <c r="L191" s="204"/>
      <c r="M191" s="205"/>
      <c r="N191" s="206"/>
      <c r="O191" s="206"/>
      <c r="P191" s="206"/>
      <c r="Q191" s="206"/>
      <c r="R191" s="206"/>
      <c r="S191" s="206"/>
      <c r="T191" s="207"/>
      <c r="AT191" s="208" t="s">
        <v>158</v>
      </c>
      <c r="AU191" s="208" t="s">
        <v>81</v>
      </c>
      <c r="AV191" s="13" t="s">
        <v>79</v>
      </c>
      <c r="AW191" s="13" t="s">
        <v>33</v>
      </c>
      <c r="AX191" s="13" t="s">
        <v>72</v>
      </c>
      <c r="AY191" s="208" t="s">
        <v>146</v>
      </c>
    </row>
    <row r="192" spans="1:65" s="13" customFormat="1" ht="11.25">
      <c r="B192" s="198"/>
      <c r="C192" s="199"/>
      <c r="D192" s="200" t="s">
        <v>158</v>
      </c>
      <c r="E192" s="201" t="s">
        <v>19</v>
      </c>
      <c r="F192" s="202" t="s">
        <v>230</v>
      </c>
      <c r="G192" s="199"/>
      <c r="H192" s="201" t="s">
        <v>19</v>
      </c>
      <c r="I192" s="203"/>
      <c r="J192" s="199"/>
      <c r="K192" s="199"/>
      <c r="L192" s="204"/>
      <c r="M192" s="205"/>
      <c r="N192" s="206"/>
      <c r="O192" s="206"/>
      <c r="P192" s="206"/>
      <c r="Q192" s="206"/>
      <c r="R192" s="206"/>
      <c r="S192" s="206"/>
      <c r="T192" s="207"/>
      <c r="AT192" s="208" t="s">
        <v>158</v>
      </c>
      <c r="AU192" s="208" t="s">
        <v>81</v>
      </c>
      <c r="AV192" s="13" t="s">
        <v>79</v>
      </c>
      <c r="AW192" s="13" t="s">
        <v>33</v>
      </c>
      <c r="AX192" s="13" t="s">
        <v>72</v>
      </c>
      <c r="AY192" s="208" t="s">
        <v>146</v>
      </c>
    </row>
    <row r="193" spans="1:65" s="14" customFormat="1" ht="11.25">
      <c r="B193" s="209"/>
      <c r="C193" s="210"/>
      <c r="D193" s="200" t="s">
        <v>158</v>
      </c>
      <c r="E193" s="211" t="s">
        <v>19</v>
      </c>
      <c r="F193" s="212" t="s">
        <v>81</v>
      </c>
      <c r="G193" s="210"/>
      <c r="H193" s="213">
        <v>2</v>
      </c>
      <c r="I193" s="214"/>
      <c r="J193" s="210"/>
      <c r="K193" s="210"/>
      <c r="L193" s="215"/>
      <c r="M193" s="216"/>
      <c r="N193" s="217"/>
      <c r="O193" s="217"/>
      <c r="P193" s="217"/>
      <c r="Q193" s="217"/>
      <c r="R193" s="217"/>
      <c r="S193" s="217"/>
      <c r="T193" s="218"/>
      <c r="AT193" s="219" t="s">
        <v>158</v>
      </c>
      <c r="AU193" s="219" t="s">
        <v>81</v>
      </c>
      <c r="AV193" s="14" t="s">
        <v>81</v>
      </c>
      <c r="AW193" s="14" t="s">
        <v>33</v>
      </c>
      <c r="AX193" s="14" t="s">
        <v>72</v>
      </c>
      <c r="AY193" s="219" t="s">
        <v>146</v>
      </c>
    </row>
    <row r="194" spans="1:65" s="15" customFormat="1" ht="11.25">
      <c r="B194" s="220"/>
      <c r="C194" s="221"/>
      <c r="D194" s="200" t="s">
        <v>158</v>
      </c>
      <c r="E194" s="222" t="s">
        <v>19</v>
      </c>
      <c r="F194" s="223" t="s">
        <v>162</v>
      </c>
      <c r="G194" s="221"/>
      <c r="H194" s="224">
        <v>2</v>
      </c>
      <c r="I194" s="225"/>
      <c r="J194" s="221"/>
      <c r="K194" s="221"/>
      <c r="L194" s="226"/>
      <c r="M194" s="227"/>
      <c r="N194" s="228"/>
      <c r="O194" s="228"/>
      <c r="P194" s="228"/>
      <c r="Q194" s="228"/>
      <c r="R194" s="228"/>
      <c r="S194" s="228"/>
      <c r="T194" s="229"/>
      <c r="AT194" s="230" t="s">
        <v>158</v>
      </c>
      <c r="AU194" s="230" t="s">
        <v>81</v>
      </c>
      <c r="AV194" s="15" t="s">
        <v>154</v>
      </c>
      <c r="AW194" s="15" t="s">
        <v>4</v>
      </c>
      <c r="AX194" s="15" t="s">
        <v>79</v>
      </c>
      <c r="AY194" s="230" t="s">
        <v>146</v>
      </c>
    </row>
    <row r="195" spans="1:65" s="12" customFormat="1" ht="22.9" customHeight="1">
      <c r="B195" s="164"/>
      <c r="C195" s="165"/>
      <c r="D195" s="166" t="s">
        <v>71</v>
      </c>
      <c r="E195" s="178" t="s">
        <v>178</v>
      </c>
      <c r="F195" s="178" t="s">
        <v>231</v>
      </c>
      <c r="G195" s="165"/>
      <c r="H195" s="165"/>
      <c r="I195" s="168"/>
      <c r="J195" s="179">
        <f>BK195</f>
        <v>0</v>
      </c>
      <c r="K195" s="165"/>
      <c r="L195" s="170"/>
      <c r="M195" s="171"/>
      <c r="N195" s="172"/>
      <c r="O195" s="172"/>
      <c r="P195" s="173">
        <f>SUM(P196:P209)</f>
        <v>0</v>
      </c>
      <c r="Q195" s="172"/>
      <c r="R195" s="173">
        <f>SUM(R196:R209)</f>
        <v>1.9120809999999997</v>
      </c>
      <c r="S195" s="172"/>
      <c r="T195" s="174">
        <f>SUM(T196:T209)</f>
        <v>0</v>
      </c>
      <c r="AR195" s="175" t="s">
        <v>79</v>
      </c>
      <c r="AT195" s="176" t="s">
        <v>71</v>
      </c>
      <c r="AU195" s="176" t="s">
        <v>79</v>
      </c>
      <c r="AY195" s="175" t="s">
        <v>146</v>
      </c>
      <c r="BK195" s="177">
        <f>SUM(BK196:BK209)</f>
        <v>0</v>
      </c>
    </row>
    <row r="196" spans="1:65" s="2" customFormat="1" ht="37.9" customHeight="1">
      <c r="A196" s="36"/>
      <c r="B196" s="37"/>
      <c r="C196" s="180" t="s">
        <v>232</v>
      </c>
      <c r="D196" s="180" t="s">
        <v>149</v>
      </c>
      <c r="E196" s="181" t="s">
        <v>233</v>
      </c>
      <c r="F196" s="182" t="s">
        <v>234</v>
      </c>
      <c r="G196" s="183" t="s">
        <v>152</v>
      </c>
      <c r="H196" s="184">
        <v>12.2</v>
      </c>
      <c r="I196" s="185"/>
      <c r="J196" s="186">
        <f>ROUND(I196*H196,2)</f>
        <v>0</v>
      </c>
      <c r="K196" s="182" t="s">
        <v>153</v>
      </c>
      <c r="L196" s="41"/>
      <c r="M196" s="187" t="s">
        <v>19</v>
      </c>
      <c r="N196" s="188" t="s">
        <v>43</v>
      </c>
      <c r="O196" s="66"/>
      <c r="P196" s="189">
        <f>O196*H196</f>
        <v>0</v>
      </c>
      <c r="Q196" s="189">
        <v>8.9219999999999994E-2</v>
      </c>
      <c r="R196" s="189">
        <f>Q196*H196</f>
        <v>1.0884839999999998</v>
      </c>
      <c r="S196" s="189">
        <v>0</v>
      </c>
      <c r="T196" s="190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91" t="s">
        <v>154</v>
      </c>
      <c r="AT196" s="191" t="s">
        <v>149</v>
      </c>
      <c r="AU196" s="191" t="s">
        <v>81</v>
      </c>
      <c r="AY196" s="19" t="s">
        <v>146</v>
      </c>
      <c r="BE196" s="192">
        <f>IF(N196="základní",J196,0)</f>
        <v>0</v>
      </c>
      <c r="BF196" s="192">
        <f>IF(N196="snížená",J196,0)</f>
        <v>0</v>
      </c>
      <c r="BG196" s="192">
        <f>IF(N196="zákl. přenesená",J196,0)</f>
        <v>0</v>
      </c>
      <c r="BH196" s="192">
        <f>IF(N196="sníž. přenesená",J196,0)</f>
        <v>0</v>
      </c>
      <c r="BI196" s="192">
        <f>IF(N196="nulová",J196,0)</f>
        <v>0</v>
      </c>
      <c r="BJ196" s="19" t="s">
        <v>79</v>
      </c>
      <c r="BK196" s="192">
        <f>ROUND(I196*H196,2)</f>
        <v>0</v>
      </c>
      <c r="BL196" s="19" t="s">
        <v>154</v>
      </c>
      <c r="BM196" s="191" t="s">
        <v>235</v>
      </c>
    </row>
    <row r="197" spans="1:65" s="2" customFormat="1" ht="11.25">
      <c r="A197" s="36"/>
      <c r="B197" s="37"/>
      <c r="C197" s="38"/>
      <c r="D197" s="193" t="s">
        <v>156</v>
      </c>
      <c r="E197" s="38"/>
      <c r="F197" s="194" t="s">
        <v>236</v>
      </c>
      <c r="G197" s="38"/>
      <c r="H197" s="38"/>
      <c r="I197" s="195"/>
      <c r="J197" s="38"/>
      <c r="K197" s="38"/>
      <c r="L197" s="41"/>
      <c r="M197" s="196"/>
      <c r="N197" s="197"/>
      <c r="O197" s="66"/>
      <c r="P197" s="66"/>
      <c r="Q197" s="66"/>
      <c r="R197" s="66"/>
      <c r="S197" s="66"/>
      <c r="T197" s="67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9" t="s">
        <v>156</v>
      </c>
      <c r="AU197" s="19" t="s">
        <v>81</v>
      </c>
    </row>
    <row r="198" spans="1:65" s="13" customFormat="1" ht="11.25">
      <c r="B198" s="198"/>
      <c r="C198" s="199"/>
      <c r="D198" s="200" t="s">
        <v>158</v>
      </c>
      <c r="E198" s="201" t="s">
        <v>19</v>
      </c>
      <c r="F198" s="202" t="s">
        <v>159</v>
      </c>
      <c r="G198" s="199"/>
      <c r="H198" s="201" t="s">
        <v>19</v>
      </c>
      <c r="I198" s="203"/>
      <c r="J198" s="199"/>
      <c r="K198" s="199"/>
      <c r="L198" s="204"/>
      <c r="M198" s="205"/>
      <c r="N198" s="206"/>
      <c r="O198" s="206"/>
      <c r="P198" s="206"/>
      <c r="Q198" s="206"/>
      <c r="R198" s="206"/>
      <c r="S198" s="206"/>
      <c r="T198" s="207"/>
      <c r="AT198" s="208" t="s">
        <v>158</v>
      </c>
      <c r="AU198" s="208" t="s">
        <v>81</v>
      </c>
      <c r="AV198" s="13" t="s">
        <v>79</v>
      </c>
      <c r="AW198" s="13" t="s">
        <v>33</v>
      </c>
      <c r="AX198" s="13" t="s">
        <v>72</v>
      </c>
      <c r="AY198" s="208" t="s">
        <v>146</v>
      </c>
    </row>
    <row r="199" spans="1:65" s="13" customFormat="1" ht="11.25">
      <c r="B199" s="198"/>
      <c r="C199" s="199"/>
      <c r="D199" s="200" t="s">
        <v>158</v>
      </c>
      <c r="E199" s="201" t="s">
        <v>19</v>
      </c>
      <c r="F199" s="202" t="s">
        <v>160</v>
      </c>
      <c r="G199" s="199"/>
      <c r="H199" s="201" t="s">
        <v>19</v>
      </c>
      <c r="I199" s="203"/>
      <c r="J199" s="199"/>
      <c r="K199" s="199"/>
      <c r="L199" s="204"/>
      <c r="M199" s="205"/>
      <c r="N199" s="206"/>
      <c r="O199" s="206"/>
      <c r="P199" s="206"/>
      <c r="Q199" s="206"/>
      <c r="R199" s="206"/>
      <c r="S199" s="206"/>
      <c r="T199" s="207"/>
      <c r="AT199" s="208" t="s">
        <v>158</v>
      </c>
      <c r="AU199" s="208" t="s">
        <v>81</v>
      </c>
      <c r="AV199" s="13" t="s">
        <v>79</v>
      </c>
      <c r="AW199" s="13" t="s">
        <v>33</v>
      </c>
      <c r="AX199" s="13" t="s">
        <v>72</v>
      </c>
      <c r="AY199" s="208" t="s">
        <v>146</v>
      </c>
    </row>
    <row r="200" spans="1:65" s="14" customFormat="1" ht="11.25">
      <c r="B200" s="209"/>
      <c r="C200" s="210"/>
      <c r="D200" s="200" t="s">
        <v>158</v>
      </c>
      <c r="E200" s="211" t="s">
        <v>19</v>
      </c>
      <c r="F200" s="212" t="s">
        <v>237</v>
      </c>
      <c r="G200" s="210"/>
      <c r="H200" s="213">
        <v>12.2</v>
      </c>
      <c r="I200" s="214"/>
      <c r="J200" s="210"/>
      <c r="K200" s="210"/>
      <c r="L200" s="215"/>
      <c r="M200" s="216"/>
      <c r="N200" s="217"/>
      <c r="O200" s="217"/>
      <c r="P200" s="217"/>
      <c r="Q200" s="217"/>
      <c r="R200" s="217"/>
      <c r="S200" s="217"/>
      <c r="T200" s="218"/>
      <c r="AT200" s="219" t="s">
        <v>158</v>
      </c>
      <c r="AU200" s="219" t="s">
        <v>81</v>
      </c>
      <c r="AV200" s="14" t="s">
        <v>81</v>
      </c>
      <c r="AW200" s="14" t="s">
        <v>33</v>
      </c>
      <c r="AX200" s="14" t="s">
        <v>72</v>
      </c>
      <c r="AY200" s="219" t="s">
        <v>146</v>
      </c>
    </row>
    <row r="201" spans="1:65" s="15" customFormat="1" ht="11.25">
      <c r="B201" s="220"/>
      <c r="C201" s="221"/>
      <c r="D201" s="200" t="s">
        <v>158</v>
      </c>
      <c r="E201" s="222" t="s">
        <v>19</v>
      </c>
      <c r="F201" s="223" t="s">
        <v>162</v>
      </c>
      <c r="G201" s="221"/>
      <c r="H201" s="224">
        <v>12.2</v>
      </c>
      <c r="I201" s="225"/>
      <c r="J201" s="221"/>
      <c r="K201" s="221"/>
      <c r="L201" s="226"/>
      <c r="M201" s="227"/>
      <c r="N201" s="228"/>
      <c r="O201" s="228"/>
      <c r="P201" s="228"/>
      <c r="Q201" s="228"/>
      <c r="R201" s="228"/>
      <c r="S201" s="228"/>
      <c r="T201" s="229"/>
      <c r="AT201" s="230" t="s">
        <v>158</v>
      </c>
      <c r="AU201" s="230" t="s">
        <v>81</v>
      </c>
      <c r="AV201" s="15" t="s">
        <v>154</v>
      </c>
      <c r="AW201" s="15" t="s">
        <v>4</v>
      </c>
      <c r="AX201" s="15" t="s">
        <v>79</v>
      </c>
      <c r="AY201" s="230" t="s">
        <v>146</v>
      </c>
    </row>
    <row r="202" spans="1:65" s="2" customFormat="1" ht="16.5" customHeight="1">
      <c r="A202" s="36"/>
      <c r="B202" s="37"/>
      <c r="C202" s="231" t="s">
        <v>238</v>
      </c>
      <c r="D202" s="231" t="s">
        <v>239</v>
      </c>
      <c r="E202" s="232" t="s">
        <v>240</v>
      </c>
      <c r="F202" s="233" t="s">
        <v>241</v>
      </c>
      <c r="G202" s="234" t="s">
        <v>152</v>
      </c>
      <c r="H202" s="235">
        <v>6.2869999999999999</v>
      </c>
      <c r="I202" s="236"/>
      <c r="J202" s="237">
        <f>ROUND(I202*H202,2)</f>
        <v>0</v>
      </c>
      <c r="K202" s="233" t="s">
        <v>153</v>
      </c>
      <c r="L202" s="238"/>
      <c r="M202" s="239" t="s">
        <v>19</v>
      </c>
      <c r="N202" s="240" t="s">
        <v>43</v>
      </c>
      <c r="O202" s="66"/>
      <c r="P202" s="189">
        <f>O202*H202</f>
        <v>0</v>
      </c>
      <c r="Q202" s="189">
        <v>0.13100000000000001</v>
      </c>
      <c r="R202" s="189">
        <f>Q202*H202</f>
        <v>0.82359700000000002</v>
      </c>
      <c r="S202" s="189">
        <v>0</v>
      </c>
      <c r="T202" s="190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91" t="s">
        <v>198</v>
      </c>
      <c r="AT202" s="191" t="s">
        <v>239</v>
      </c>
      <c r="AU202" s="191" t="s">
        <v>81</v>
      </c>
      <c r="AY202" s="19" t="s">
        <v>146</v>
      </c>
      <c r="BE202" s="192">
        <f>IF(N202="základní",J202,0)</f>
        <v>0</v>
      </c>
      <c r="BF202" s="192">
        <f>IF(N202="snížená",J202,0)</f>
        <v>0</v>
      </c>
      <c r="BG202" s="192">
        <f>IF(N202="zákl. přenesená",J202,0)</f>
        <v>0</v>
      </c>
      <c r="BH202" s="192">
        <f>IF(N202="sníž. přenesená",J202,0)</f>
        <v>0</v>
      </c>
      <c r="BI202" s="192">
        <f>IF(N202="nulová",J202,0)</f>
        <v>0</v>
      </c>
      <c r="BJ202" s="19" t="s">
        <v>79</v>
      </c>
      <c r="BK202" s="192">
        <f>ROUND(I202*H202,2)</f>
        <v>0</v>
      </c>
      <c r="BL202" s="19" t="s">
        <v>154</v>
      </c>
      <c r="BM202" s="191" t="s">
        <v>242</v>
      </c>
    </row>
    <row r="203" spans="1:65" s="13" customFormat="1" ht="11.25">
      <c r="B203" s="198"/>
      <c r="C203" s="199"/>
      <c r="D203" s="200" t="s">
        <v>158</v>
      </c>
      <c r="E203" s="201" t="s">
        <v>19</v>
      </c>
      <c r="F203" s="202" t="s">
        <v>159</v>
      </c>
      <c r="G203" s="199"/>
      <c r="H203" s="201" t="s">
        <v>19</v>
      </c>
      <c r="I203" s="203"/>
      <c r="J203" s="199"/>
      <c r="K203" s="199"/>
      <c r="L203" s="204"/>
      <c r="M203" s="205"/>
      <c r="N203" s="206"/>
      <c r="O203" s="206"/>
      <c r="P203" s="206"/>
      <c r="Q203" s="206"/>
      <c r="R203" s="206"/>
      <c r="S203" s="206"/>
      <c r="T203" s="207"/>
      <c r="AT203" s="208" t="s">
        <v>158</v>
      </c>
      <c r="AU203" s="208" t="s">
        <v>81</v>
      </c>
      <c r="AV203" s="13" t="s">
        <v>79</v>
      </c>
      <c r="AW203" s="13" t="s">
        <v>33</v>
      </c>
      <c r="AX203" s="13" t="s">
        <v>72</v>
      </c>
      <c r="AY203" s="208" t="s">
        <v>146</v>
      </c>
    </row>
    <row r="204" spans="1:65" s="13" customFormat="1" ht="11.25">
      <c r="B204" s="198"/>
      <c r="C204" s="199"/>
      <c r="D204" s="200" t="s">
        <v>158</v>
      </c>
      <c r="E204" s="201" t="s">
        <v>19</v>
      </c>
      <c r="F204" s="202" t="s">
        <v>160</v>
      </c>
      <c r="G204" s="199"/>
      <c r="H204" s="201" t="s">
        <v>19</v>
      </c>
      <c r="I204" s="203"/>
      <c r="J204" s="199"/>
      <c r="K204" s="199"/>
      <c r="L204" s="204"/>
      <c r="M204" s="205"/>
      <c r="N204" s="206"/>
      <c r="O204" s="206"/>
      <c r="P204" s="206"/>
      <c r="Q204" s="206"/>
      <c r="R204" s="206"/>
      <c r="S204" s="206"/>
      <c r="T204" s="207"/>
      <c r="AT204" s="208" t="s">
        <v>158</v>
      </c>
      <c r="AU204" s="208" t="s">
        <v>81</v>
      </c>
      <c r="AV204" s="13" t="s">
        <v>79</v>
      </c>
      <c r="AW204" s="13" t="s">
        <v>33</v>
      </c>
      <c r="AX204" s="13" t="s">
        <v>72</v>
      </c>
      <c r="AY204" s="208" t="s">
        <v>146</v>
      </c>
    </row>
    <row r="205" spans="1:65" s="13" customFormat="1" ht="11.25">
      <c r="B205" s="198"/>
      <c r="C205" s="199"/>
      <c r="D205" s="200" t="s">
        <v>158</v>
      </c>
      <c r="E205" s="201" t="s">
        <v>19</v>
      </c>
      <c r="F205" s="202" t="s">
        <v>243</v>
      </c>
      <c r="G205" s="199"/>
      <c r="H205" s="201" t="s">
        <v>19</v>
      </c>
      <c r="I205" s="203"/>
      <c r="J205" s="199"/>
      <c r="K205" s="199"/>
      <c r="L205" s="204"/>
      <c r="M205" s="205"/>
      <c r="N205" s="206"/>
      <c r="O205" s="206"/>
      <c r="P205" s="206"/>
      <c r="Q205" s="206"/>
      <c r="R205" s="206"/>
      <c r="S205" s="206"/>
      <c r="T205" s="207"/>
      <c r="AT205" s="208" t="s">
        <v>158</v>
      </c>
      <c r="AU205" s="208" t="s">
        <v>81</v>
      </c>
      <c r="AV205" s="13" t="s">
        <v>79</v>
      </c>
      <c r="AW205" s="13" t="s">
        <v>33</v>
      </c>
      <c r="AX205" s="13" t="s">
        <v>72</v>
      </c>
      <c r="AY205" s="208" t="s">
        <v>146</v>
      </c>
    </row>
    <row r="206" spans="1:65" s="14" customFormat="1" ht="11.25">
      <c r="B206" s="209"/>
      <c r="C206" s="210"/>
      <c r="D206" s="200" t="s">
        <v>158</v>
      </c>
      <c r="E206" s="211" t="s">
        <v>19</v>
      </c>
      <c r="F206" s="212" t="s">
        <v>244</v>
      </c>
      <c r="G206" s="210"/>
      <c r="H206" s="213">
        <v>1.524</v>
      </c>
      <c r="I206" s="214"/>
      <c r="J206" s="210"/>
      <c r="K206" s="210"/>
      <c r="L206" s="215"/>
      <c r="M206" s="216"/>
      <c r="N206" s="217"/>
      <c r="O206" s="217"/>
      <c r="P206" s="217"/>
      <c r="Q206" s="217"/>
      <c r="R206" s="217"/>
      <c r="S206" s="217"/>
      <c r="T206" s="218"/>
      <c r="AT206" s="219" t="s">
        <v>158</v>
      </c>
      <c r="AU206" s="219" t="s">
        <v>81</v>
      </c>
      <c r="AV206" s="14" t="s">
        <v>81</v>
      </c>
      <c r="AW206" s="14" t="s">
        <v>33</v>
      </c>
      <c r="AX206" s="14" t="s">
        <v>72</v>
      </c>
      <c r="AY206" s="219" t="s">
        <v>146</v>
      </c>
    </row>
    <row r="207" spans="1:65" s="13" customFormat="1" ht="11.25">
      <c r="B207" s="198"/>
      <c r="C207" s="199"/>
      <c r="D207" s="200" t="s">
        <v>158</v>
      </c>
      <c r="E207" s="201" t="s">
        <v>19</v>
      </c>
      <c r="F207" s="202" t="s">
        <v>245</v>
      </c>
      <c r="G207" s="199"/>
      <c r="H207" s="201" t="s">
        <v>19</v>
      </c>
      <c r="I207" s="203"/>
      <c r="J207" s="199"/>
      <c r="K207" s="199"/>
      <c r="L207" s="204"/>
      <c r="M207" s="205"/>
      <c r="N207" s="206"/>
      <c r="O207" s="206"/>
      <c r="P207" s="206"/>
      <c r="Q207" s="206"/>
      <c r="R207" s="206"/>
      <c r="S207" s="206"/>
      <c r="T207" s="207"/>
      <c r="AT207" s="208" t="s">
        <v>158</v>
      </c>
      <c r="AU207" s="208" t="s">
        <v>81</v>
      </c>
      <c r="AV207" s="13" t="s">
        <v>79</v>
      </c>
      <c r="AW207" s="13" t="s">
        <v>33</v>
      </c>
      <c r="AX207" s="13" t="s">
        <v>72</v>
      </c>
      <c r="AY207" s="208" t="s">
        <v>146</v>
      </c>
    </row>
    <row r="208" spans="1:65" s="14" customFormat="1" ht="11.25">
      <c r="B208" s="209"/>
      <c r="C208" s="210"/>
      <c r="D208" s="200" t="s">
        <v>158</v>
      </c>
      <c r="E208" s="211" t="s">
        <v>19</v>
      </c>
      <c r="F208" s="212" t="s">
        <v>246</v>
      </c>
      <c r="G208" s="210"/>
      <c r="H208" s="213">
        <v>4.58</v>
      </c>
      <c r="I208" s="214"/>
      <c r="J208" s="210"/>
      <c r="K208" s="210"/>
      <c r="L208" s="215"/>
      <c r="M208" s="216"/>
      <c r="N208" s="217"/>
      <c r="O208" s="217"/>
      <c r="P208" s="217"/>
      <c r="Q208" s="217"/>
      <c r="R208" s="217"/>
      <c r="S208" s="217"/>
      <c r="T208" s="218"/>
      <c r="AT208" s="219" t="s">
        <v>158</v>
      </c>
      <c r="AU208" s="219" t="s">
        <v>81</v>
      </c>
      <c r="AV208" s="14" t="s">
        <v>81</v>
      </c>
      <c r="AW208" s="14" t="s">
        <v>33</v>
      </c>
      <c r="AX208" s="14" t="s">
        <v>72</v>
      </c>
      <c r="AY208" s="219" t="s">
        <v>146</v>
      </c>
    </row>
    <row r="209" spans="1:65" s="14" customFormat="1" ht="11.25">
      <c r="B209" s="209"/>
      <c r="C209" s="210"/>
      <c r="D209" s="200" t="s">
        <v>158</v>
      </c>
      <c r="E209" s="211" t="s">
        <v>19</v>
      </c>
      <c r="F209" s="212" t="s">
        <v>247</v>
      </c>
      <c r="G209" s="210"/>
      <c r="H209" s="213">
        <v>6.2869999999999999</v>
      </c>
      <c r="I209" s="214"/>
      <c r="J209" s="210"/>
      <c r="K209" s="210"/>
      <c r="L209" s="215"/>
      <c r="M209" s="216"/>
      <c r="N209" s="217"/>
      <c r="O209" s="217"/>
      <c r="P209" s="217"/>
      <c r="Q209" s="217"/>
      <c r="R209" s="217"/>
      <c r="S209" s="217"/>
      <c r="T209" s="218"/>
      <c r="AT209" s="219" t="s">
        <v>158</v>
      </c>
      <c r="AU209" s="219" t="s">
        <v>81</v>
      </c>
      <c r="AV209" s="14" t="s">
        <v>81</v>
      </c>
      <c r="AW209" s="14" t="s">
        <v>33</v>
      </c>
      <c r="AX209" s="14" t="s">
        <v>79</v>
      </c>
      <c r="AY209" s="219" t="s">
        <v>146</v>
      </c>
    </row>
    <row r="210" spans="1:65" s="12" customFormat="1" ht="22.9" customHeight="1">
      <c r="B210" s="164"/>
      <c r="C210" s="165"/>
      <c r="D210" s="166" t="s">
        <v>71</v>
      </c>
      <c r="E210" s="178" t="s">
        <v>184</v>
      </c>
      <c r="F210" s="178" t="s">
        <v>248</v>
      </c>
      <c r="G210" s="165"/>
      <c r="H210" s="165"/>
      <c r="I210" s="168"/>
      <c r="J210" s="179">
        <f>BK210</f>
        <v>0</v>
      </c>
      <c r="K210" s="165"/>
      <c r="L210" s="170"/>
      <c r="M210" s="171"/>
      <c r="N210" s="172"/>
      <c r="O210" s="172"/>
      <c r="P210" s="173">
        <f>P211+P280+P351</f>
        <v>0</v>
      </c>
      <c r="Q210" s="172"/>
      <c r="R210" s="173">
        <f>R211+R280+R351</f>
        <v>9.2936347399999999</v>
      </c>
      <c r="S210" s="172"/>
      <c r="T210" s="174">
        <f>T211+T280+T351</f>
        <v>0</v>
      </c>
      <c r="AR210" s="175" t="s">
        <v>79</v>
      </c>
      <c r="AT210" s="176" t="s">
        <v>71</v>
      </c>
      <c r="AU210" s="176" t="s">
        <v>79</v>
      </c>
      <c r="AY210" s="175" t="s">
        <v>146</v>
      </c>
      <c r="BK210" s="177">
        <f>BK211+BK280+BK351</f>
        <v>0</v>
      </c>
    </row>
    <row r="211" spans="1:65" s="12" customFormat="1" ht="20.85" customHeight="1">
      <c r="B211" s="164"/>
      <c r="C211" s="165"/>
      <c r="D211" s="166" t="s">
        <v>71</v>
      </c>
      <c r="E211" s="178" t="s">
        <v>249</v>
      </c>
      <c r="F211" s="178" t="s">
        <v>250</v>
      </c>
      <c r="G211" s="165"/>
      <c r="H211" s="165"/>
      <c r="I211" s="168"/>
      <c r="J211" s="179">
        <f>BK211</f>
        <v>0</v>
      </c>
      <c r="K211" s="165"/>
      <c r="L211" s="170"/>
      <c r="M211" s="171"/>
      <c r="N211" s="172"/>
      <c r="O211" s="172"/>
      <c r="P211" s="173">
        <f>SUM(P212:P279)</f>
        <v>0</v>
      </c>
      <c r="Q211" s="172"/>
      <c r="R211" s="173">
        <f>SUM(R212:R279)</f>
        <v>1.94876998</v>
      </c>
      <c r="S211" s="172"/>
      <c r="T211" s="174">
        <f>SUM(T212:T279)</f>
        <v>0</v>
      </c>
      <c r="AR211" s="175" t="s">
        <v>79</v>
      </c>
      <c r="AT211" s="176" t="s">
        <v>71</v>
      </c>
      <c r="AU211" s="176" t="s">
        <v>81</v>
      </c>
      <c r="AY211" s="175" t="s">
        <v>146</v>
      </c>
      <c r="BK211" s="177">
        <f>SUM(BK212:BK279)</f>
        <v>0</v>
      </c>
    </row>
    <row r="212" spans="1:65" s="2" customFormat="1" ht="16.5" customHeight="1">
      <c r="A212" s="36"/>
      <c r="B212" s="37"/>
      <c r="C212" s="180" t="s">
        <v>8</v>
      </c>
      <c r="D212" s="180" t="s">
        <v>149</v>
      </c>
      <c r="E212" s="181" t="s">
        <v>251</v>
      </c>
      <c r="F212" s="182" t="s">
        <v>252</v>
      </c>
      <c r="G212" s="183" t="s">
        <v>152</v>
      </c>
      <c r="H212" s="184">
        <v>73.167000000000002</v>
      </c>
      <c r="I212" s="185"/>
      <c r="J212" s="186">
        <f>ROUND(I212*H212,2)</f>
        <v>0</v>
      </c>
      <c r="K212" s="182" t="s">
        <v>153</v>
      </c>
      <c r="L212" s="41"/>
      <c r="M212" s="187" t="s">
        <v>19</v>
      </c>
      <c r="N212" s="188" t="s">
        <v>43</v>
      </c>
      <c r="O212" s="66"/>
      <c r="P212" s="189">
        <f>O212*H212</f>
        <v>0</v>
      </c>
      <c r="Q212" s="189">
        <v>2.5999999999999998E-4</v>
      </c>
      <c r="R212" s="189">
        <f>Q212*H212</f>
        <v>1.9023419999999999E-2</v>
      </c>
      <c r="S212" s="189">
        <v>0</v>
      </c>
      <c r="T212" s="190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91" t="s">
        <v>154</v>
      </c>
      <c r="AT212" s="191" t="s">
        <v>149</v>
      </c>
      <c r="AU212" s="191" t="s">
        <v>167</v>
      </c>
      <c r="AY212" s="19" t="s">
        <v>146</v>
      </c>
      <c r="BE212" s="192">
        <f>IF(N212="základní",J212,0)</f>
        <v>0</v>
      </c>
      <c r="BF212" s="192">
        <f>IF(N212="snížená",J212,0)</f>
        <v>0</v>
      </c>
      <c r="BG212" s="192">
        <f>IF(N212="zákl. přenesená",J212,0)</f>
        <v>0</v>
      </c>
      <c r="BH212" s="192">
        <f>IF(N212="sníž. přenesená",J212,0)</f>
        <v>0</v>
      </c>
      <c r="BI212" s="192">
        <f>IF(N212="nulová",J212,0)</f>
        <v>0</v>
      </c>
      <c r="BJ212" s="19" t="s">
        <v>79</v>
      </c>
      <c r="BK212" s="192">
        <f>ROUND(I212*H212,2)</f>
        <v>0</v>
      </c>
      <c r="BL212" s="19" t="s">
        <v>154</v>
      </c>
      <c r="BM212" s="191" t="s">
        <v>253</v>
      </c>
    </row>
    <row r="213" spans="1:65" s="2" customFormat="1" ht="11.25">
      <c r="A213" s="36"/>
      <c r="B213" s="37"/>
      <c r="C213" s="38"/>
      <c r="D213" s="193" t="s">
        <v>156</v>
      </c>
      <c r="E213" s="38"/>
      <c r="F213" s="194" t="s">
        <v>254</v>
      </c>
      <c r="G213" s="38"/>
      <c r="H213" s="38"/>
      <c r="I213" s="195"/>
      <c r="J213" s="38"/>
      <c r="K213" s="38"/>
      <c r="L213" s="41"/>
      <c r="M213" s="196"/>
      <c r="N213" s="197"/>
      <c r="O213" s="66"/>
      <c r="P213" s="66"/>
      <c r="Q213" s="66"/>
      <c r="R213" s="66"/>
      <c r="S213" s="66"/>
      <c r="T213" s="67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9" t="s">
        <v>156</v>
      </c>
      <c r="AU213" s="19" t="s">
        <v>167</v>
      </c>
    </row>
    <row r="214" spans="1:65" s="13" customFormat="1" ht="11.25">
      <c r="B214" s="198"/>
      <c r="C214" s="199"/>
      <c r="D214" s="200" t="s">
        <v>158</v>
      </c>
      <c r="E214" s="201" t="s">
        <v>19</v>
      </c>
      <c r="F214" s="202" t="s">
        <v>255</v>
      </c>
      <c r="G214" s="199"/>
      <c r="H214" s="201" t="s">
        <v>19</v>
      </c>
      <c r="I214" s="203"/>
      <c r="J214" s="199"/>
      <c r="K214" s="199"/>
      <c r="L214" s="204"/>
      <c r="M214" s="205"/>
      <c r="N214" s="206"/>
      <c r="O214" s="206"/>
      <c r="P214" s="206"/>
      <c r="Q214" s="206"/>
      <c r="R214" s="206"/>
      <c r="S214" s="206"/>
      <c r="T214" s="207"/>
      <c r="AT214" s="208" t="s">
        <v>158</v>
      </c>
      <c r="AU214" s="208" t="s">
        <v>167</v>
      </c>
      <c r="AV214" s="13" t="s">
        <v>79</v>
      </c>
      <c r="AW214" s="13" t="s">
        <v>33</v>
      </c>
      <c r="AX214" s="13" t="s">
        <v>72</v>
      </c>
      <c r="AY214" s="208" t="s">
        <v>146</v>
      </c>
    </row>
    <row r="215" spans="1:65" s="13" customFormat="1" ht="11.25">
      <c r="B215" s="198"/>
      <c r="C215" s="199"/>
      <c r="D215" s="200" t="s">
        <v>158</v>
      </c>
      <c r="E215" s="201" t="s">
        <v>19</v>
      </c>
      <c r="F215" s="202" t="s">
        <v>160</v>
      </c>
      <c r="G215" s="199"/>
      <c r="H215" s="201" t="s">
        <v>19</v>
      </c>
      <c r="I215" s="203"/>
      <c r="J215" s="199"/>
      <c r="K215" s="199"/>
      <c r="L215" s="204"/>
      <c r="M215" s="205"/>
      <c r="N215" s="206"/>
      <c r="O215" s="206"/>
      <c r="P215" s="206"/>
      <c r="Q215" s="206"/>
      <c r="R215" s="206"/>
      <c r="S215" s="206"/>
      <c r="T215" s="207"/>
      <c r="AT215" s="208" t="s">
        <v>158</v>
      </c>
      <c r="AU215" s="208" t="s">
        <v>167</v>
      </c>
      <c r="AV215" s="13" t="s">
        <v>79</v>
      </c>
      <c r="AW215" s="13" t="s">
        <v>33</v>
      </c>
      <c r="AX215" s="13" t="s">
        <v>72</v>
      </c>
      <c r="AY215" s="208" t="s">
        <v>146</v>
      </c>
    </row>
    <row r="216" spans="1:65" s="13" customFormat="1" ht="11.25">
      <c r="B216" s="198"/>
      <c r="C216" s="199"/>
      <c r="D216" s="200" t="s">
        <v>158</v>
      </c>
      <c r="E216" s="201" t="s">
        <v>19</v>
      </c>
      <c r="F216" s="202" t="s">
        <v>256</v>
      </c>
      <c r="G216" s="199"/>
      <c r="H216" s="201" t="s">
        <v>19</v>
      </c>
      <c r="I216" s="203"/>
      <c r="J216" s="199"/>
      <c r="K216" s="199"/>
      <c r="L216" s="204"/>
      <c r="M216" s="205"/>
      <c r="N216" s="206"/>
      <c r="O216" s="206"/>
      <c r="P216" s="206"/>
      <c r="Q216" s="206"/>
      <c r="R216" s="206"/>
      <c r="S216" s="206"/>
      <c r="T216" s="207"/>
      <c r="AT216" s="208" t="s">
        <v>158</v>
      </c>
      <c r="AU216" s="208" t="s">
        <v>167</v>
      </c>
      <c r="AV216" s="13" t="s">
        <v>79</v>
      </c>
      <c r="AW216" s="13" t="s">
        <v>33</v>
      </c>
      <c r="AX216" s="13" t="s">
        <v>72</v>
      </c>
      <c r="AY216" s="208" t="s">
        <v>146</v>
      </c>
    </row>
    <row r="217" spans="1:65" s="14" customFormat="1" ht="22.5">
      <c r="B217" s="209"/>
      <c r="C217" s="210"/>
      <c r="D217" s="200" t="s">
        <v>158</v>
      </c>
      <c r="E217" s="211" t="s">
        <v>19</v>
      </c>
      <c r="F217" s="212" t="s">
        <v>257</v>
      </c>
      <c r="G217" s="210"/>
      <c r="H217" s="213">
        <v>73.167000000000002</v>
      </c>
      <c r="I217" s="214"/>
      <c r="J217" s="210"/>
      <c r="K217" s="210"/>
      <c r="L217" s="215"/>
      <c r="M217" s="216"/>
      <c r="N217" s="217"/>
      <c r="O217" s="217"/>
      <c r="P217" s="217"/>
      <c r="Q217" s="217"/>
      <c r="R217" s="217"/>
      <c r="S217" s="217"/>
      <c r="T217" s="218"/>
      <c r="AT217" s="219" t="s">
        <v>158</v>
      </c>
      <c r="AU217" s="219" t="s">
        <v>167</v>
      </c>
      <c r="AV217" s="14" t="s">
        <v>81</v>
      </c>
      <c r="AW217" s="14" t="s">
        <v>33</v>
      </c>
      <c r="AX217" s="14" t="s">
        <v>72</v>
      </c>
      <c r="AY217" s="219" t="s">
        <v>146</v>
      </c>
    </row>
    <row r="218" spans="1:65" s="15" customFormat="1" ht="11.25">
      <c r="B218" s="220"/>
      <c r="C218" s="221"/>
      <c r="D218" s="200" t="s">
        <v>158</v>
      </c>
      <c r="E218" s="222" t="s">
        <v>19</v>
      </c>
      <c r="F218" s="223" t="s">
        <v>162</v>
      </c>
      <c r="G218" s="221"/>
      <c r="H218" s="224">
        <v>73.167000000000002</v>
      </c>
      <c r="I218" s="225"/>
      <c r="J218" s="221"/>
      <c r="K218" s="221"/>
      <c r="L218" s="226"/>
      <c r="M218" s="227"/>
      <c r="N218" s="228"/>
      <c r="O218" s="228"/>
      <c r="P218" s="228"/>
      <c r="Q218" s="228"/>
      <c r="R218" s="228"/>
      <c r="S218" s="228"/>
      <c r="T218" s="229"/>
      <c r="AT218" s="230" t="s">
        <v>158</v>
      </c>
      <c r="AU218" s="230" t="s">
        <v>167</v>
      </c>
      <c r="AV218" s="15" t="s">
        <v>154</v>
      </c>
      <c r="AW218" s="15" t="s">
        <v>4</v>
      </c>
      <c r="AX218" s="15" t="s">
        <v>79</v>
      </c>
      <c r="AY218" s="230" t="s">
        <v>146</v>
      </c>
    </row>
    <row r="219" spans="1:65" s="2" customFormat="1" ht="16.5" customHeight="1">
      <c r="A219" s="36"/>
      <c r="B219" s="37"/>
      <c r="C219" s="180" t="s">
        <v>258</v>
      </c>
      <c r="D219" s="180" t="s">
        <v>149</v>
      </c>
      <c r="E219" s="181" t="s">
        <v>259</v>
      </c>
      <c r="F219" s="182" t="s">
        <v>260</v>
      </c>
      <c r="G219" s="183" t="s">
        <v>152</v>
      </c>
      <c r="H219" s="184">
        <v>73.167000000000002</v>
      </c>
      <c r="I219" s="185"/>
      <c r="J219" s="186">
        <f>ROUND(I219*H219,2)</f>
        <v>0</v>
      </c>
      <c r="K219" s="182" t="s">
        <v>153</v>
      </c>
      <c r="L219" s="41"/>
      <c r="M219" s="187" t="s">
        <v>19</v>
      </c>
      <c r="N219" s="188" t="s">
        <v>43</v>
      </c>
      <c r="O219" s="66"/>
      <c r="P219" s="189">
        <f>O219*H219</f>
        <v>0</v>
      </c>
      <c r="Q219" s="189">
        <v>4.0000000000000001E-3</v>
      </c>
      <c r="R219" s="189">
        <f>Q219*H219</f>
        <v>0.29266800000000004</v>
      </c>
      <c r="S219" s="189">
        <v>0</v>
      </c>
      <c r="T219" s="190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191" t="s">
        <v>154</v>
      </c>
      <c r="AT219" s="191" t="s">
        <v>149</v>
      </c>
      <c r="AU219" s="191" t="s">
        <v>167</v>
      </c>
      <c r="AY219" s="19" t="s">
        <v>146</v>
      </c>
      <c r="BE219" s="192">
        <f>IF(N219="základní",J219,0)</f>
        <v>0</v>
      </c>
      <c r="BF219" s="192">
        <f>IF(N219="snížená",J219,0)</f>
        <v>0</v>
      </c>
      <c r="BG219" s="192">
        <f>IF(N219="zákl. přenesená",J219,0)</f>
        <v>0</v>
      </c>
      <c r="BH219" s="192">
        <f>IF(N219="sníž. přenesená",J219,0)</f>
        <v>0</v>
      </c>
      <c r="BI219" s="192">
        <f>IF(N219="nulová",J219,0)</f>
        <v>0</v>
      </c>
      <c r="BJ219" s="19" t="s">
        <v>79</v>
      </c>
      <c r="BK219" s="192">
        <f>ROUND(I219*H219,2)</f>
        <v>0</v>
      </c>
      <c r="BL219" s="19" t="s">
        <v>154</v>
      </c>
      <c r="BM219" s="191" t="s">
        <v>261</v>
      </c>
    </row>
    <row r="220" spans="1:65" s="2" customFormat="1" ht="11.25">
      <c r="A220" s="36"/>
      <c r="B220" s="37"/>
      <c r="C220" s="38"/>
      <c r="D220" s="193" t="s">
        <v>156</v>
      </c>
      <c r="E220" s="38"/>
      <c r="F220" s="194" t="s">
        <v>262</v>
      </c>
      <c r="G220" s="38"/>
      <c r="H220" s="38"/>
      <c r="I220" s="195"/>
      <c r="J220" s="38"/>
      <c r="K220" s="38"/>
      <c r="L220" s="41"/>
      <c r="M220" s="196"/>
      <c r="N220" s="197"/>
      <c r="O220" s="66"/>
      <c r="P220" s="66"/>
      <c r="Q220" s="66"/>
      <c r="R220" s="66"/>
      <c r="S220" s="66"/>
      <c r="T220" s="67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9" t="s">
        <v>156</v>
      </c>
      <c r="AU220" s="19" t="s">
        <v>167</v>
      </c>
    </row>
    <row r="221" spans="1:65" s="13" customFormat="1" ht="11.25">
      <c r="B221" s="198"/>
      <c r="C221" s="199"/>
      <c r="D221" s="200" t="s">
        <v>158</v>
      </c>
      <c r="E221" s="201" t="s">
        <v>19</v>
      </c>
      <c r="F221" s="202" t="s">
        <v>255</v>
      </c>
      <c r="G221" s="199"/>
      <c r="H221" s="201" t="s">
        <v>19</v>
      </c>
      <c r="I221" s="203"/>
      <c r="J221" s="199"/>
      <c r="K221" s="199"/>
      <c r="L221" s="204"/>
      <c r="M221" s="205"/>
      <c r="N221" s="206"/>
      <c r="O221" s="206"/>
      <c r="P221" s="206"/>
      <c r="Q221" s="206"/>
      <c r="R221" s="206"/>
      <c r="S221" s="206"/>
      <c r="T221" s="207"/>
      <c r="AT221" s="208" t="s">
        <v>158</v>
      </c>
      <c r="AU221" s="208" t="s">
        <v>167</v>
      </c>
      <c r="AV221" s="13" t="s">
        <v>79</v>
      </c>
      <c r="AW221" s="13" t="s">
        <v>33</v>
      </c>
      <c r="AX221" s="13" t="s">
        <v>72</v>
      </c>
      <c r="AY221" s="208" t="s">
        <v>146</v>
      </c>
    </row>
    <row r="222" spans="1:65" s="13" customFormat="1" ht="11.25">
      <c r="B222" s="198"/>
      <c r="C222" s="199"/>
      <c r="D222" s="200" t="s">
        <v>158</v>
      </c>
      <c r="E222" s="201" t="s">
        <v>19</v>
      </c>
      <c r="F222" s="202" t="s">
        <v>160</v>
      </c>
      <c r="G222" s="199"/>
      <c r="H222" s="201" t="s">
        <v>19</v>
      </c>
      <c r="I222" s="203"/>
      <c r="J222" s="199"/>
      <c r="K222" s="199"/>
      <c r="L222" s="204"/>
      <c r="M222" s="205"/>
      <c r="N222" s="206"/>
      <c r="O222" s="206"/>
      <c r="P222" s="206"/>
      <c r="Q222" s="206"/>
      <c r="R222" s="206"/>
      <c r="S222" s="206"/>
      <c r="T222" s="207"/>
      <c r="AT222" s="208" t="s">
        <v>158</v>
      </c>
      <c r="AU222" s="208" t="s">
        <v>167</v>
      </c>
      <c r="AV222" s="13" t="s">
        <v>79</v>
      </c>
      <c r="AW222" s="13" t="s">
        <v>33</v>
      </c>
      <c r="AX222" s="13" t="s">
        <v>72</v>
      </c>
      <c r="AY222" s="208" t="s">
        <v>146</v>
      </c>
    </row>
    <row r="223" spans="1:65" s="13" customFormat="1" ht="11.25">
      <c r="B223" s="198"/>
      <c r="C223" s="199"/>
      <c r="D223" s="200" t="s">
        <v>158</v>
      </c>
      <c r="E223" s="201" t="s">
        <v>19</v>
      </c>
      <c r="F223" s="202" t="s">
        <v>256</v>
      </c>
      <c r="G223" s="199"/>
      <c r="H223" s="201" t="s">
        <v>19</v>
      </c>
      <c r="I223" s="203"/>
      <c r="J223" s="199"/>
      <c r="K223" s="199"/>
      <c r="L223" s="204"/>
      <c r="M223" s="205"/>
      <c r="N223" s="206"/>
      <c r="O223" s="206"/>
      <c r="P223" s="206"/>
      <c r="Q223" s="206"/>
      <c r="R223" s="206"/>
      <c r="S223" s="206"/>
      <c r="T223" s="207"/>
      <c r="AT223" s="208" t="s">
        <v>158</v>
      </c>
      <c r="AU223" s="208" t="s">
        <v>167</v>
      </c>
      <c r="AV223" s="13" t="s">
        <v>79</v>
      </c>
      <c r="AW223" s="13" t="s">
        <v>33</v>
      </c>
      <c r="AX223" s="13" t="s">
        <v>72</v>
      </c>
      <c r="AY223" s="208" t="s">
        <v>146</v>
      </c>
    </row>
    <row r="224" spans="1:65" s="14" customFormat="1" ht="22.5">
      <c r="B224" s="209"/>
      <c r="C224" s="210"/>
      <c r="D224" s="200" t="s">
        <v>158</v>
      </c>
      <c r="E224" s="211" t="s">
        <v>19</v>
      </c>
      <c r="F224" s="212" t="s">
        <v>257</v>
      </c>
      <c r="G224" s="210"/>
      <c r="H224" s="213">
        <v>73.167000000000002</v>
      </c>
      <c r="I224" s="214"/>
      <c r="J224" s="210"/>
      <c r="K224" s="210"/>
      <c r="L224" s="215"/>
      <c r="M224" s="216"/>
      <c r="N224" s="217"/>
      <c r="O224" s="217"/>
      <c r="P224" s="217"/>
      <c r="Q224" s="217"/>
      <c r="R224" s="217"/>
      <c r="S224" s="217"/>
      <c r="T224" s="218"/>
      <c r="AT224" s="219" t="s">
        <v>158</v>
      </c>
      <c r="AU224" s="219" t="s">
        <v>167</v>
      </c>
      <c r="AV224" s="14" t="s">
        <v>81</v>
      </c>
      <c r="AW224" s="14" t="s">
        <v>33</v>
      </c>
      <c r="AX224" s="14" t="s">
        <v>72</v>
      </c>
      <c r="AY224" s="219" t="s">
        <v>146</v>
      </c>
    </row>
    <row r="225" spans="1:65" s="15" customFormat="1" ht="11.25">
      <c r="B225" s="220"/>
      <c r="C225" s="221"/>
      <c r="D225" s="200" t="s">
        <v>158</v>
      </c>
      <c r="E225" s="222" t="s">
        <v>19</v>
      </c>
      <c r="F225" s="223" t="s">
        <v>162</v>
      </c>
      <c r="G225" s="221"/>
      <c r="H225" s="224">
        <v>73.167000000000002</v>
      </c>
      <c r="I225" s="225"/>
      <c r="J225" s="221"/>
      <c r="K225" s="221"/>
      <c r="L225" s="226"/>
      <c r="M225" s="227"/>
      <c r="N225" s="228"/>
      <c r="O225" s="228"/>
      <c r="P225" s="228"/>
      <c r="Q225" s="228"/>
      <c r="R225" s="228"/>
      <c r="S225" s="228"/>
      <c r="T225" s="229"/>
      <c r="AT225" s="230" t="s">
        <v>158</v>
      </c>
      <c r="AU225" s="230" t="s">
        <v>167</v>
      </c>
      <c r="AV225" s="15" t="s">
        <v>154</v>
      </c>
      <c r="AW225" s="15" t="s">
        <v>4</v>
      </c>
      <c r="AX225" s="15" t="s">
        <v>79</v>
      </c>
      <c r="AY225" s="230" t="s">
        <v>146</v>
      </c>
    </row>
    <row r="226" spans="1:65" s="2" customFormat="1" ht="24.2" customHeight="1">
      <c r="A226" s="36"/>
      <c r="B226" s="37"/>
      <c r="C226" s="180" t="s">
        <v>263</v>
      </c>
      <c r="D226" s="180" t="s">
        <v>149</v>
      </c>
      <c r="E226" s="181" t="s">
        <v>264</v>
      </c>
      <c r="F226" s="182" t="s">
        <v>265</v>
      </c>
      <c r="G226" s="183" t="s">
        <v>152</v>
      </c>
      <c r="H226" s="184">
        <v>73.167000000000002</v>
      </c>
      <c r="I226" s="185"/>
      <c r="J226" s="186">
        <f>ROUND(I226*H226,2)</f>
        <v>0</v>
      </c>
      <c r="K226" s="182" t="s">
        <v>153</v>
      </c>
      <c r="L226" s="41"/>
      <c r="M226" s="187" t="s">
        <v>19</v>
      </c>
      <c r="N226" s="188" t="s">
        <v>43</v>
      </c>
      <c r="O226" s="66"/>
      <c r="P226" s="189">
        <f>O226*H226</f>
        <v>0</v>
      </c>
      <c r="Q226" s="189">
        <v>1.7000000000000001E-2</v>
      </c>
      <c r="R226" s="189">
        <f>Q226*H226</f>
        <v>1.2438390000000001</v>
      </c>
      <c r="S226" s="189">
        <v>0</v>
      </c>
      <c r="T226" s="190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91" t="s">
        <v>154</v>
      </c>
      <c r="AT226" s="191" t="s">
        <v>149</v>
      </c>
      <c r="AU226" s="191" t="s">
        <v>167</v>
      </c>
      <c r="AY226" s="19" t="s">
        <v>146</v>
      </c>
      <c r="BE226" s="192">
        <f>IF(N226="základní",J226,0)</f>
        <v>0</v>
      </c>
      <c r="BF226" s="192">
        <f>IF(N226="snížená",J226,0)</f>
        <v>0</v>
      </c>
      <c r="BG226" s="192">
        <f>IF(N226="zákl. přenesená",J226,0)</f>
        <v>0</v>
      </c>
      <c r="BH226" s="192">
        <f>IF(N226="sníž. přenesená",J226,0)</f>
        <v>0</v>
      </c>
      <c r="BI226" s="192">
        <f>IF(N226="nulová",J226,0)</f>
        <v>0</v>
      </c>
      <c r="BJ226" s="19" t="s">
        <v>79</v>
      </c>
      <c r="BK226" s="192">
        <f>ROUND(I226*H226,2)</f>
        <v>0</v>
      </c>
      <c r="BL226" s="19" t="s">
        <v>154</v>
      </c>
      <c r="BM226" s="191" t="s">
        <v>266</v>
      </c>
    </row>
    <row r="227" spans="1:65" s="2" customFormat="1" ht="11.25">
      <c r="A227" s="36"/>
      <c r="B227" s="37"/>
      <c r="C227" s="38"/>
      <c r="D227" s="193" t="s">
        <v>156</v>
      </c>
      <c r="E227" s="38"/>
      <c r="F227" s="194" t="s">
        <v>267</v>
      </c>
      <c r="G227" s="38"/>
      <c r="H227" s="38"/>
      <c r="I227" s="195"/>
      <c r="J227" s="38"/>
      <c r="K227" s="38"/>
      <c r="L227" s="41"/>
      <c r="M227" s="196"/>
      <c r="N227" s="197"/>
      <c r="O227" s="66"/>
      <c r="P227" s="66"/>
      <c r="Q227" s="66"/>
      <c r="R227" s="66"/>
      <c r="S227" s="66"/>
      <c r="T227" s="67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9" t="s">
        <v>156</v>
      </c>
      <c r="AU227" s="19" t="s">
        <v>167</v>
      </c>
    </row>
    <row r="228" spans="1:65" s="13" customFormat="1" ht="11.25">
      <c r="B228" s="198"/>
      <c r="C228" s="199"/>
      <c r="D228" s="200" t="s">
        <v>158</v>
      </c>
      <c r="E228" s="201" t="s">
        <v>19</v>
      </c>
      <c r="F228" s="202" t="s">
        <v>255</v>
      </c>
      <c r="G228" s="199"/>
      <c r="H228" s="201" t="s">
        <v>19</v>
      </c>
      <c r="I228" s="203"/>
      <c r="J228" s="199"/>
      <c r="K228" s="199"/>
      <c r="L228" s="204"/>
      <c r="M228" s="205"/>
      <c r="N228" s="206"/>
      <c r="O228" s="206"/>
      <c r="P228" s="206"/>
      <c r="Q228" s="206"/>
      <c r="R228" s="206"/>
      <c r="S228" s="206"/>
      <c r="T228" s="207"/>
      <c r="AT228" s="208" t="s">
        <v>158</v>
      </c>
      <c r="AU228" s="208" t="s">
        <v>167</v>
      </c>
      <c r="AV228" s="13" t="s">
        <v>79</v>
      </c>
      <c r="AW228" s="13" t="s">
        <v>33</v>
      </c>
      <c r="AX228" s="13" t="s">
        <v>72</v>
      </c>
      <c r="AY228" s="208" t="s">
        <v>146</v>
      </c>
    </row>
    <row r="229" spans="1:65" s="13" customFormat="1" ht="11.25">
      <c r="B229" s="198"/>
      <c r="C229" s="199"/>
      <c r="D229" s="200" t="s">
        <v>158</v>
      </c>
      <c r="E229" s="201" t="s">
        <v>19</v>
      </c>
      <c r="F229" s="202" t="s">
        <v>160</v>
      </c>
      <c r="G229" s="199"/>
      <c r="H229" s="201" t="s">
        <v>19</v>
      </c>
      <c r="I229" s="203"/>
      <c r="J229" s="199"/>
      <c r="K229" s="199"/>
      <c r="L229" s="204"/>
      <c r="M229" s="205"/>
      <c r="N229" s="206"/>
      <c r="O229" s="206"/>
      <c r="P229" s="206"/>
      <c r="Q229" s="206"/>
      <c r="R229" s="206"/>
      <c r="S229" s="206"/>
      <c r="T229" s="207"/>
      <c r="AT229" s="208" t="s">
        <v>158</v>
      </c>
      <c r="AU229" s="208" t="s">
        <v>167</v>
      </c>
      <c r="AV229" s="13" t="s">
        <v>79</v>
      </c>
      <c r="AW229" s="13" t="s">
        <v>33</v>
      </c>
      <c r="AX229" s="13" t="s">
        <v>72</v>
      </c>
      <c r="AY229" s="208" t="s">
        <v>146</v>
      </c>
    </row>
    <row r="230" spans="1:65" s="13" customFormat="1" ht="11.25">
      <c r="B230" s="198"/>
      <c r="C230" s="199"/>
      <c r="D230" s="200" t="s">
        <v>158</v>
      </c>
      <c r="E230" s="201" t="s">
        <v>19</v>
      </c>
      <c r="F230" s="202" t="s">
        <v>256</v>
      </c>
      <c r="G230" s="199"/>
      <c r="H230" s="201" t="s">
        <v>19</v>
      </c>
      <c r="I230" s="203"/>
      <c r="J230" s="199"/>
      <c r="K230" s="199"/>
      <c r="L230" s="204"/>
      <c r="M230" s="205"/>
      <c r="N230" s="206"/>
      <c r="O230" s="206"/>
      <c r="P230" s="206"/>
      <c r="Q230" s="206"/>
      <c r="R230" s="206"/>
      <c r="S230" s="206"/>
      <c r="T230" s="207"/>
      <c r="AT230" s="208" t="s">
        <v>158</v>
      </c>
      <c r="AU230" s="208" t="s">
        <v>167</v>
      </c>
      <c r="AV230" s="13" t="s">
        <v>79</v>
      </c>
      <c r="AW230" s="13" t="s">
        <v>33</v>
      </c>
      <c r="AX230" s="13" t="s">
        <v>72</v>
      </c>
      <c r="AY230" s="208" t="s">
        <v>146</v>
      </c>
    </row>
    <row r="231" spans="1:65" s="14" customFormat="1" ht="22.5">
      <c r="B231" s="209"/>
      <c r="C231" s="210"/>
      <c r="D231" s="200" t="s">
        <v>158</v>
      </c>
      <c r="E231" s="211" t="s">
        <v>19</v>
      </c>
      <c r="F231" s="212" t="s">
        <v>257</v>
      </c>
      <c r="G231" s="210"/>
      <c r="H231" s="213">
        <v>73.167000000000002</v>
      </c>
      <c r="I231" s="214"/>
      <c r="J231" s="210"/>
      <c r="K231" s="210"/>
      <c r="L231" s="215"/>
      <c r="M231" s="216"/>
      <c r="N231" s="217"/>
      <c r="O231" s="217"/>
      <c r="P231" s="217"/>
      <c r="Q231" s="217"/>
      <c r="R231" s="217"/>
      <c r="S231" s="217"/>
      <c r="T231" s="218"/>
      <c r="AT231" s="219" t="s">
        <v>158</v>
      </c>
      <c r="AU231" s="219" t="s">
        <v>167</v>
      </c>
      <c r="AV231" s="14" t="s">
        <v>81</v>
      </c>
      <c r="AW231" s="14" t="s">
        <v>33</v>
      </c>
      <c r="AX231" s="14" t="s">
        <v>72</v>
      </c>
      <c r="AY231" s="219" t="s">
        <v>146</v>
      </c>
    </row>
    <row r="232" spans="1:65" s="15" customFormat="1" ht="11.25">
      <c r="B232" s="220"/>
      <c r="C232" s="221"/>
      <c r="D232" s="200" t="s">
        <v>158</v>
      </c>
      <c r="E232" s="222" t="s">
        <v>19</v>
      </c>
      <c r="F232" s="223" t="s">
        <v>162</v>
      </c>
      <c r="G232" s="221"/>
      <c r="H232" s="224">
        <v>73.167000000000002</v>
      </c>
      <c r="I232" s="225"/>
      <c r="J232" s="221"/>
      <c r="K232" s="221"/>
      <c r="L232" s="226"/>
      <c r="M232" s="227"/>
      <c r="N232" s="228"/>
      <c r="O232" s="228"/>
      <c r="P232" s="228"/>
      <c r="Q232" s="228"/>
      <c r="R232" s="228"/>
      <c r="S232" s="228"/>
      <c r="T232" s="229"/>
      <c r="AT232" s="230" t="s">
        <v>158</v>
      </c>
      <c r="AU232" s="230" t="s">
        <v>167</v>
      </c>
      <c r="AV232" s="15" t="s">
        <v>154</v>
      </c>
      <c r="AW232" s="15" t="s">
        <v>4</v>
      </c>
      <c r="AX232" s="15" t="s">
        <v>79</v>
      </c>
      <c r="AY232" s="230" t="s">
        <v>146</v>
      </c>
    </row>
    <row r="233" spans="1:65" s="2" customFormat="1" ht="16.5" customHeight="1">
      <c r="A233" s="36"/>
      <c r="B233" s="37"/>
      <c r="C233" s="180" t="s">
        <v>268</v>
      </c>
      <c r="D233" s="180" t="s">
        <v>149</v>
      </c>
      <c r="E233" s="181" t="s">
        <v>269</v>
      </c>
      <c r="F233" s="182" t="s">
        <v>270</v>
      </c>
      <c r="G233" s="183" t="s">
        <v>152</v>
      </c>
      <c r="H233" s="184">
        <v>0.26500000000000001</v>
      </c>
      <c r="I233" s="185"/>
      <c r="J233" s="186">
        <f>ROUND(I233*H233,2)</f>
        <v>0</v>
      </c>
      <c r="K233" s="182" t="s">
        <v>153</v>
      </c>
      <c r="L233" s="41"/>
      <c r="M233" s="187" t="s">
        <v>19</v>
      </c>
      <c r="N233" s="188" t="s">
        <v>43</v>
      </c>
      <c r="O233" s="66"/>
      <c r="P233" s="189">
        <f>O233*H233</f>
        <v>0</v>
      </c>
      <c r="Q233" s="189">
        <v>0.04</v>
      </c>
      <c r="R233" s="189">
        <f>Q233*H233</f>
        <v>1.06E-2</v>
      </c>
      <c r="S233" s="189">
        <v>0</v>
      </c>
      <c r="T233" s="190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191" t="s">
        <v>154</v>
      </c>
      <c r="AT233" s="191" t="s">
        <v>149</v>
      </c>
      <c r="AU233" s="191" t="s">
        <v>167</v>
      </c>
      <c r="AY233" s="19" t="s">
        <v>146</v>
      </c>
      <c r="BE233" s="192">
        <f>IF(N233="základní",J233,0)</f>
        <v>0</v>
      </c>
      <c r="BF233" s="192">
        <f>IF(N233="snížená",J233,0)</f>
        <v>0</v>
      </c>
      <c r="BG233" s="192">
        <f>IF(N233="zákl. přenesená",J233,0)</f>
        <v>0</v>
      </c>
      <c r="BH233" s="192">
        <f>IF(N233="sníž. přenesená",J233,0)</f>
        <v>0</v>
      </c>
      <c r="BI233" s="192">
        <f>IF(N233="nulová",J233,0)</f>
        <v>0</v>
      </c>
      <c r="BJ233" s="19" t="s">
        <v>79</v>
      </c>
      <c r="BK233" s="192">
        <f>ROUND(I233*H233,2)</f>
        <v>0</v>
      </c>
      <c r="BL233" s="19" t="s">
        <v>154</v>
      </c>
      <c r="BM233" s="191" t="s">
        <v>271</v>
      </c>
    </row>
    <row r="234" spans="1:65" s="2" customFormat="1" ht="11.25">
      <c r="A234" s="36"/>
      <c r="B234" s="37"/>
      <c r="C234" s="38"/>
      <c r="D234" s="193" t="s">
        <v>156</v>
      </c>
      <c r="E234" s="38"/>
      <c r="F234" s="194" t="s">
        <v>272</v>
      </c>
      <c r="G234" s="38"/>
      <c r="H234" s="38"/>
      <c r="I234" s="195"/>
      <c r="J234" s="38"/>
      <c r="K234" s="38"/>
      <c r="L234" s="41"/>
      <c r="M234" s="196"/>
      <c r="N234" s="197"/>
      <c r="O234" s="66"/>
      <c r="P234" s="66"/>
      <c r="Q234" s="66"/>
      <c r="R234" s="66"/>
      <c r="S234" s="66"/>
      <c r="T234" s="67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9" t="s">
        <v>156</v>
      </c>
      <c r="AU234" s="19" t="s">
        <v>167</v>
      </c>
    </row>
    <row r="235" spans="1:65" s="13" customFormat="1" ht="11.25">
      <c r="B235" s="198"/>
      <c r="C235" s="199"/>
      <c r="D235" s="200" t="s">
        <v>158</v>
      </c>
      <c r="E235" s="201" t="s">
        <v>19</v>
      </c>
      <c r="F235" s="202" t="s">
        <v>255</v>
      </c>
      <c r="G235" s="199"/>
      <c r="H235" s="201" t="s">
        <v>19</v>
      </c>
      <c r="I235" s="203"/>
      <c r="J235" s="199"/>
      <c r="K235" s="199"/>
      <c r="L235" s="204"/>
      <c r="M235" s="205"/>
      <c r="N235" s="206"/>
      <c r="O235" s="206"/>
      <c r="P235" s="206"/>
      <c r="Q235" s="206"/>
      <c r="R235" s="206"/>
      <c r="S235" s="206"/>
      <c r="T235" s="207"/>
      <c r="AT235" s="208" t="s">
        <v>158</v>
      </c>
      <c r="AU235" s="208" t="s">
        <v>167</v>
      </c>
      <c r="AV235" s="13" t="s">
        <v>79</v>
      </c>
      <c r="AW235" s="13" t="s">
        <v>33</v>
      </c>
      <c r="AX235" s="13" t="s">
        <v>72</v>
      </c>
      <c r="AY235" s="208" t="s">
        <v>146</v>
      </c>
    </row>
    <row r="236" spans="1:65" s="13" customFormat="1" ht="11.25">
      <c r="B236" s="198"/>
      <c r="C236" s="199"/>
      <c r="D236" s="200" t="s">
        <v>158</v>
      </c>
      <c r="E236" s="201" t="s">
        <v>19</v>
      </c>
      <c r="F236" s="202" t="s">
        <v>160</v>
      </c>
      <c r="G236" s="199"/>
      <c r="H236" s="201" t="s">
        <v>19</v>
      </c>
      <c r="I236" s="203"/>
      <c r="J236" s="199"/>
      <c r="K236" s="199"/>
      <c r="L236" s="204"/>
      <c r="M236" s="205"/>
      <c r="N236" s="206"/>
      <c r="O236" s="206"/>
      <c r="P236" s="206"/>
      <c r="Q236" s="206"/>
      <c r="R236" s="206"/>
      <c r="S236" s="206"/>
      <c r="T236" s="207"/>
      <c r="AT236" s="208" t="s">
        <v>158</v>
      </c>
      <c r="AU236" s="208" t="s">
        <v>167</v>
      </c>
      <c r="AV236" s="13" t="s">
        <v>79</v>
      </c>
      <c r="AW236" s="13" t="s">
        <v>33</v>
      </c>
      <c r="AX236" s="13" t="s">
        <v>72</v>
      </c>
      <c r="AY236" s="208" t="s">
        <v>146</v>
      </c>
    </row>
    <row r="237" spans="1:65" s="13" customFormat="1" ht="11.25">
      <c r="B237" s="198"/>
      <c r="C237" s="199"/>
      <c r="D237" s="200" t="s">
        <v>158</v>
      </c>
      <c r="E237" s="201" t="s">
        <v>19</v>
      </c>
      <c r="F237" s="202" t="s">
        <v>273</v>
      </c>
      <c r="G237" s="199"/>
      <c r="H237" s="201" t="s">
        <v>19</v>
      </c>
      <c r="I237" s="203"/>
      <c r="J237" s="199"/>
      <c r="K237" s="199"/>
      <c r="L237" s="204"/>
      <c r="M237" s="205"/>
      <c r="N237" s="206"/>
      <c r="O237" s="206"/>
      <c r="P237" s="206"/>
      <c r="Q237" s="206"/>
      <c r="R237" s="206"/>
      <c r="S237" s="206"/>
      <c r="T237" s="207"/>
      <c r="AT237" s="208" t="s">
        <v>158</v>
      </c>
      <c r="AU237" s="208" t="s">
        <v>167</v>
      </c>
      <c r="AV237" s="13" t="s">
        <v>79</v>
      </c>
      <c r="AW237" s="13" t="s">
        <v>33</v>
      </c>
      <c r="AX237" s="13" t="s">
        <v>72</v>
      </c>
      <c r="AY237" s="208" t="s">
        <v>146</v>
      </c>
    </row>
    <row r="238" spans="1:65" s="14" customFormat="1" ht="11.25">
      <c r="B238" s="209"/>
      <c r="C238" s="210"/>
      <c r="D238" s="200" t="s">
        <v>158</v>
      </c>
      <c r="E238" s="211" t="s">
        <v>19</v>
      </c>
      <c r="F238" s="212" t="s">
        <v>274</v>
      </c>
      <c r="G238" s="210"/>
      <c r="H238" s="213">
        <v>0.26500000000000001</v>
      </c>
      <c r="I238" s="214"/>
      <c r="J238" s="210"/>
      <c r="K238" s="210"/>
      <c r="L238" s="215"/>
      <c r="M238" s="216"/>
      <c r="N238" s="217"/>
      <c r="O238" s="217"/>
      <c r="P238" s="217"/>
      <c r="Q238" s="217"/>
      <c r="R238" s="217"/>
      <c r="S238" s="217"/>
      <c r="T238" s="218"/>
      <c r="AT238" s="219" t="s">
        <v>158</v>
      </c>
      <c r="AU238" s="219" t="s">
        <v>167</v>
      </c>
      <c r="AV238" s="14" t="s">
        <v>81</v>
      </c>
      <c r="AW238" s="14" t="s">
        <v>33</v>
      </c>
      <c r="AX238" s="14" t="s">
        <v>72</v>
      </c>
      <c r="AY238" s="219" t="s">
        <v>146</v>
      </c>
    </row>
    <row r="239" spans="1:65" s="15" customFormat="1" ht="11.25">
      <c r="B239" s="220"/>
      <c r="C239" s="221"/>
      <c r="D239" s="200" t="s">
        <v>158</v>
      </c>
      <c r="E239" s="222" t="s">
        <v>19</v>
      </c>
      <c r="F239" s="223" t="s">
        <v>162</v>
      </c>
      <c r="G239" s="221"/>
      <c r="H239" s="224">
        <v>0.26500000000000001</v>
      </c>
      <c r="I239" s="225"/>
      <c r="J239" s="221"/>
      <c r="K239" s="221"/>
      <c r="L239" s="226"/>
      <c r="M239" s="227"/>
      <c r="N239" s="228"/>
      <c r="O239" s="228"/>
      <c r="P239" s="228"/>
      <c r="Q239" s="228"/>
      <c r="R239" s="228"/>
      <c r="S239" s="228"/>
      <c r="T239" s="229"/>
      <c r="AT239" s="230" t="s">
        <v>158</v>
      </c>
      <c r="AU239" s="230" t="s">
        <v>167</v>
      </c>
      <c r="AV239" s="15" t="s">
        <v>154</v>
      </c>
      <c r="AW239" s="15" t="s">
        <v>4</v>
      </c>
      <c r="AX239" s="15" t="s">
        <v>79</v>
      </c>
      <c r="AY239" s="230" t="s">
        <v>146</v>
      </c>
    </row>
    <row r="240" spans="1:65" s="2" customFormat="1" ht="21.75" customHeight="1">
      <c r="A240" s="36"/>
      <c r="B240" s="37"/>
      <c r="C240" s="180" t="s">
        <v>275</v>
      </c>
      <c r="D240" s="180" t="s">
        <v>149</v>
      </c>
      <c r="E240" s="181" t="s">
        <v>276</v>
      </c>
      <c r="F240" s="182" t="s">
        <v>277</v>
      </c>
      <c r="G240" s="183" t="s">
        <v>152</v>
      </c>
      <c r="H240" s="184">
        <v>2.6640000000000001</v>
      </c>
      <c r="I240" s="185"/>
      <c r="J240" s="186">
        <f>ROUND(I240*H240,2)</f>
        <v>0</v>
      </c>
      <c r="K240" s="182" t="s">
        <v>153</v>
      </c>
      <c r="L240" s="41"/>
      <c r="M240" s="187" t="s">
        <v>19</v>
      </c>
      <c r="N240" s="188" t="s">
        <v>43</v>
      </c>
      <c r="O240" s="66"/>
      <c r="P240" s="189">
        <f>O240*H240</f>
        <v>0</v>
      </c>
      <c r="Q240" s="189">
        <v>7.3499999999999998E-3</v>
      </c>
      <c r="R240" s="189">
        <f>Q240*H240</f>
        <v>1.9580400000000001E-2</v>
      </c>
      <c r="S240" s="189">
        <v>0</v>
      </c>
      <c r="T240" s="190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191" t="s">
        <v>154</v>
      </c>
      <c r="AT240" s="191" t="s">
        <v>149</v>
      </c>
      <c r="AU240" s="191" t="s">
        <v>167</v>
      </c>
      <c r="AY240" s="19" t="s">
        <v>146</v>
      </c>
      <c r="BE240" s="192">
        <f>IF(N240="základní",J240,0)</f>
        <v>0</v>
      </c>
      <c r="BF240" s="192">
        <f>IF(N240="snížená",J240,0)</f>
        <v>0</v>
      </c>
      <c r="BG240" s="192">
        <f>IF(N240="zákl. přenesená",J240,0)</f>
        <v>0</v>
      </c>
      <c r="BH240" s="192">
        <f>IF(N240="sníž. přenesená",J240,0)</f>
        <v>0</v>
      </c>
      <c r="BI240" s="192">
        <f>IF(N240="nulová",J240,0)</f>
        <v>0</v>
      </c>
      <c r="BJ240" s="19" t="s">
        <v>79</v>
      </c>
      <c r="BK240" s="192">
        <f>ROUND(I240*H240,2)</f>
        <v>0</v>
      </c>
      <c r="BL240" s="19" t="s">
        <v>154</v>
      </c>
      <c r="BM240" s="191" t="s">
        <v>278</v>
      </c>
    </row>
    <row r="241" spans="1:65" s="2" customFormat="1" ht="11.25">
      <c r="A241" s="36"/>
      <c r="B241" s="37"/>
      <c r="C241" s="38"/>
      <c r="D241" s="193" t="s">
        <v>156</v>
      </c>
      <c r="E241" s="38"/>
      <c r="F241" s="194" t="s">
        <v>279</v>
      </c>
      <c r="G241" s="38"/>
      <c r="H241" s="38"/>
      <c r="I241" s="195"/>
      <c r="J241" s="38"/>
      <c r="K241" s="38"/>
      <c r="L241" s="41"/>
      <c r="M241" s="196"/>
      <c r="N241" s="197"/>
      <c r="O241" s="66"/>
      <c r="P241" s="66"/>
      <c r="Q241" s="66"/>
      <c r="R241" s="66"/>
      <c r="S241" s="66"/>
      <c r="T241" s="67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9" t="s">
        <v>156</v>
      </c>
      <c r="AU241" s="19" t="s">
        <v>167</v>
      </c>
    </row>
    <row r="242" spans="1:65" s="13" customFormat="1" ht="11.25">
      <c r="B242" s="198"/>
      <c r="C242" s="199"/>
      <c r="D242" s="200" t="s">
        <v>158</v>
      </c>
      <c r="E242" s="201" t="s">
        <v>19</v>
      </c>
      <c r="F242" s="202" t="s">
        <v>159</v>
      </c>
      <c r="G242" s="199"/>
      <c r="H242" s="201" t="s">
        <v>19</v>
      </c>
      <c r="I242" s="203"/>
      <c r="J242" s="199"/>
      <c r="K242" s="199"/>
      <c r="L242" s="204"/>
      <c r="M242" s="205"/>
      <c r="N242" s="206"/>
      <c r="O242" s="206"/>
      <c r="P242" s="206"/>
      <c r="Q242" s="206"/>
      <c r="R242" s="206"/>
      <c r="S242" s="206"/>
      <c r="T242" s="207"/>
      <c r="AT242" s="208" t="s">
        <v>158</v>
      </c>
      <c r="AU242" s="208" t="s">
        <v>167</v>
      </c>
      <c r="AV242" s="13" t="s">
        <v>79</v>
      </c>
      <c r="AW242" s="13" t="s">
        <v>33</v>
      </c>
      <c r="AX242" s="13" t="s">
        <v>72</v>
      </c>
      <c r="AY242" s="208" t="s">
        <v>146</v>
      </c>
    </row>
    <row r="243" spans="1:65" s="13" customFormat="1" ht="11.25">
      <c r="B243" s="198"/>
      <c r="C243" s="199"/>
      <c r="D243" s="200" t="s">
        <v>158</v>
      </c>
      <c r="E243" s="201" t="s">
        <v>19</v>
      </c>
      <c r="F243" s="202" t="s">
        <v>160</v>
      </c>
      <c r="G243" s="199"/>
      <c r="H243" s="201" t="s">
        <v>19</v>
      </c>
      <c r="I243" s="203"/>
      <c r="J243" s="199"/>
      <c r="K243" s="199"/>
      <c r="L243" s="204"/>
      <c r="M243" s="205"/>
      <c r="N243" s="206"/>
      <c r="O243" s="206"/>
      <c r="P243" s="206"/>
      <c r="Q243" s="206"/>
      <c r="R243" s="206"/>
      <c r="S243" s="206"/>
      <c r="T243" s="207"/>
      <c r="AT243" s="208" t="s">
        <v>158</v>
      </c>
      <c r="AU243" s="208" t="s">
        <v>167</v>
      </c>
      <c r="AV243" s="13" t="s">
        <v>79</v>
      </c>
      <c r="AW243" s="13" t="s">
        <v>33</v>
      </c>
      <c r="AX243" s="13" t="s">
        <v>72</v>
      </c>
      <c r="AY243" s="208" t="s">
        <v>146</v>
      </c>
    </row>
    <row r="244" spans="1:65" s="13" customFormat="1" ht="11.25">
      <c r="B244" s="198"/>
      <c r="C244" s="199"/>
      <c r="D244" s="200" t="s">
        <v>158</v>
      </c>
      <c r="E244" s="201" t="s">
        <v>19</v>
      </c>
      <c r="F244" s="202" t="s">
        <v>280</v>
      </c>
      <c r="G244" s="199"/>
      <c r="H244" s="201" t="s">
        <v>19</v>
      </c>
      <c r="I244" s="203"/>
      <c r="J244" s="199"/>
      <c r="K244" s="199"/>
      <c r="L244" s="204"/>
      <c r="M244" s="205"/>
      <c r="N244" s="206"/>
      <c r="O244" s="206"/>
      <c r="P244" s="206"/>
      <c r="Q244" s="206"/>
      <c r="R244" s="206"/>
      <c r="S244" s="206"/>
      <c r="T244" s="207"/>
      <c r="AT244" s="208" t="s">
        <v>158</v>
      </c>
      <c r="AU244" s="208" t="s">
        <v>167</v>
      </c>
      <c r="AV244" s="13" t="s">
        <v>79</v>
      </c>
      <c r="AW244" s="13" t="s">
        <v>33</v>
      </c>
      <c r="AX244" s="13" t="s">
        <v>72</v>
      </c>
      <c r="AY244" s="208" t="s">
        <v>146</v>
      </c>
    </row>
    <row r="245" spans="1:65" s="14" customFormat="1" ht="11.25">
      <c r="B245" s="209"/>
      <c r="C245" s="210"/>
      <c r="D245" s="200" t="s">
        <v>158</v>
      </c>
      <c r="E245" s="211" t="s">
        <v>19</v>
      </c>
      <c r="F245" s="212" t="s">
        <v>281</v>
      </c>
      <c r="G245" s="210"/>
      <c r="H245" s="213">
        <v>2.6640000000000001</v>
      </c>
      <c r="I245" s="214"/>
      <c r="J245" s="210"/>
      <c r="K245" s="210"/>
      <c r="L245" s="215"/>
      <c r="M245" s="216"/>
      <c r="N245" s="217"/>
      <c r="O245" s="217"/>
      <c r="P245" s="217"/>
      <c r="Q245" s="217"/>
      <c r="R245" s="217"/>
      <c r="S245" s="217"/>
      <c r="T245" s="218"/>
      <c r="AT245" s="219" t="s">
        <v>158</v>
      </c>
      <c r="AU245" s="219" t="s">
        <v>167</v>
      </c>
      <c r="AV245" s="14" t="s">
        <v>81</v>
      </c>
      <c r="AW245" s="14" t="s">
        <v>33</v>
      </c>
      <c r="AX245" s="14" t="s">
        <v>72</v>
      </c>
      <c r="AY245" s="219" t="s">
        <v>146</v>
      </c>
    </row>
    <row r="246" spans="1:65" s="15" customFormat="1" ht="11.25">
      <c r="B246" s="220"/>
      <c r="C246" s="221"/>
      <c r="D246" s="200" t="s">
        <v>158</v>
      </c>
      <c r="E246" s="222" t="s">
        <v>19</v>
      </c>
      <c r="F246" s="223" t="s">
        <v>162</v>
      </c>
      <c r="G246" s="221"/>
      <c r="H246" s="224">
        <v>2.6640000000000001</v>
      </c>
      <c r="I246" s="225"/>
      <c r="J246" s="221"/>
      <c r="K246" s="221"/>
      <c r="L246" s="226"/>
      <c r="M246" s="227"/>
      <c r="N246" s="228"/>
      <c r="O246" s="228"/>
      <c r="P246" s="228"/>
      <c r="Q246" s="228"/>
      <c r="R246" s="228"/>
      <c r="S246" s="228"/>
      <c r="T246" s="229"/>
      <c r="AT246" s="230" t="s">
        <v>158</v>
      </c>
      <c r="AU246" s="230" t="s">
        <v>167</v>
      </c>
      <c r="AV246" s="15" t="s">
        <v>154</v>
      </c>
      <c r="AW246" s="15" t="s">
        <v>4</v>
      </c>
      <c r="AX246" s="15" t="s">
        <v>79</v>
      </c>
      <c r="AY246" s="230" t="s">
        <v>146</v>
      </c>
    </row>
    <row r="247" spans="1:65" s="2" customFormat="1" ht="24.2" customHeight="1">
      <c r="A247" s="36"/>
      <c r="B247" s="37"/>
      <c r="C247" s="180" t="s">
        <v>282</v>
      </c>
      <c r="D247" s="180" t="s">
        <v>149</v>
      </c>
      <c r="E247" s="181" t="s">
        <v>283</v>
      </c>
      <c r="F247" s="182" t="s">
        <v>284</v>
      </c>
      <c r="G247" s="183" t="s">
        <v>152</v>
      </c>
      <c r="H247" s="184">
        <v>73.167000000000002</v>
      </c>
      <c r="I247" s="185"/>
      <c r="J247" s="186">
        <f>ROUND(I247*H247,2)</f>
        <v>0</v>
      </c>
      <c r="K247" s="182" t="s">
        <v>153</v>
      </c>
      <c r="L247" s="41"/>
      <c r="M247" s="187" t="s">
        <v>19</v>
      </c>
      <c r="N247" s="188" t="s">
        <v>43</v>
      </c>
      <c r="O247" s="66"/>
      <c r="P247" s="189">
        <f>O247*H247</f>
        <v>0</v>
      </c>
      <c r="Q247" s="189">
        <v>4.3800000000000002E-3</v>
      </c>
      <c r="R247" s="189">
        <f>Q247*H247</f>
        <v>0.32047146000000004</v>
      </c>
      <c r="S247" s="189">
        <v>0</v>
      </c>
      <c r="T247" s="190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191" t="s">
        <v>154</v>
      </c>
      <c r="AT247" s="191" t="s">
        <v>149</v>
      </c>
      <c r="AU247" s="191" t="s">
        <v>167</v>
      </c>
      <c r="AY247" s="19" t="s">
        <v>146</v>
      </c>
      <c r="BE247" s="192">
        <f>IF(N247="základní",J247,0)</f>
        <v>0</v>
      </c>
      <c r="BF247" s="192">
        <f>IF(N247="snížená",J247,0)</f>
        <v>0</v>
      </c>
      <c r="BG247" s="192">
        <f>IF(N247="zákl. přenesená",J247,0)</f>
        <v>0</v>
      </c>
      <c r="BH247" s="192">
        <f>IF(N247="sníž. přenesená",J247,0)</f>
        <v>0</v>
      </c>
      <c r="BI247" s="192">
        <f>IF(N247="nulová",J247,0)</f>
        <v>0</v>
      </c>
      <c r="BJ247" s="19" t="s">
        <v>79</v>
      </c>
      <c r="BK247" s="192">
        <f>ROUND(I247*H247,2)</f>
        <v>0</v>
      </c>
      <c r="BL247" s="19" t="s">
        <v>154</v>
      </c>
      <c r="BM247" s="191" t="s">
        <v>285</v>
      </c>
    </row>
    <row r="248" spans="1:65" s="2" customFormat="1" ht="11.25">
      <c r="A248" s="36"/>
      <c r="B248" s="37"/>
      <c r="C248" s="38"/>
      <c r="D248" s="193" t="s">
        <v>156</v>
      </c>
      <c r="E248" s="38"/>
      <c r="F248" s="194" t="s">
        <v>286</v>
      </c>
      <c r="G248" s="38"/>
      <c r="H248" s="38"/>
      <c r="I248" s="195"/>
      <c r="J248" s="38"/>
      <c r="K248" s="38"/>
      <c r="L248" s="41"/>
      <c r="M248" s="196"/>
      <c r="N248" s="197"/>
      <c r="O248" s="66"/>
      <c r="P248" s="66"/>
      <c r="Q248" s="66"/>
      <c r="R248" s="66"/>
      <c r="S248" s="66"/>
      <c r="T248" s="67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T248" s="19" t="s">
        <v>156</v>
      </c>
      <c r="AU248" s="19" t="s">
        <v>167</v>
      </c>
    </row>
    <row r="249" spans="1:65" s="13" customFormat="1" ht="11.25">
      <c r="B249" s="198"/>
      <c r="C249" s="199"/>
      <c r="D249" s="200" t="s">
        <v>158</v>
      </c>
      <c r="E249" s="201" t="s">
        <v>19</v>
      </c>
      <c r="F249" s="202" t="s">
        <v>255</v>
      </c>
      <c r="G249" s="199"/>
      <c r="H249" s="201" t="s">
        <v>19</v>
      </c>
      <c r="I249" s="203"/>
      <c r="J249" s="199"/>
      <c r="K249" s="199"/>
      <c r="L249" s="204"/>
      <c r="M249" s="205"/>
      <c r="N249" s="206"/>
      <c r="O249" s="206"/>
      <c r="P249" s="206"/>
      <c r="Q249" s="206"/>
      <c r="R249" s="206"/>
      <c r="S249" s="206"/>
      <c r="T249" s="207"/>
      <c r="AT249" s="208" t="s">
        <v>158</v>
      </c>
      <c r="AU249" s="208" t="s">
        <v>167</v>
      </c>
      <c r="AV249" s="13" t="s">
        <v>79</v>
      </c>
      <c r="AW249" s="13" t="s">
        <v>33</v>
      </c>
      <c r="AX249" s="13" t="s">
        <v>72</v>
      </c>
      <c r="AY249" s="208" t="s">
        <v>146</v>
      </c>
    </row>
    <row r="250" spans="1:65" s="13" customFormat="1" ht="11.25">
      <c r="B250" s="198"/>
      <c r="C250" s="199"/>
      <c r="D250" s="200" t="s">
        <v>158</v>
      </c>
      <c r="E250" s="201" t="s">
        <v>19</v>
      </c>
      <c r="F250" s="202" t="s">
        <v>160</v>
      </c>
      <c r="G250" s="199"/>
      <c r="H250" s="201" t="s">
        <v>19</v>
      </c>
      <c r="I250" s="203"/>
      <c r="J250" s="199"/>
      <c r="K250" s="199"/>
      <c r="L250" s="204"/>
      <c r="M250" s="205"/>
      <c r="N250" s="206"/>
      <c r="O250" s="206"/>
      <c r="P250" s="206"/>
      <c r="Q250" s="206"/>
      <c r="R250" s="206"/>
      <c r="S250" s="206"/>
      <c r="T250" s="207"/>
      <c r="AT250" s="208" t="s">
        <v>158</v>
      </c>
      <c r="AU250" s="208" t="s">
        <v>167</v>
      </c>
      <c r="AV250" s="13" t="s">
        <v>79</v>
      </c>
      <c r="AW250" s="13" t="s">
        <v>33</v>
      </c>
      <c r="AX250" s="13" t="s">
        <v>72</v>
      </c>
      <c r="AY250" s="208" t="s">
        <v>146</v>
      </c>
    </row>
    <row r="251" spans="1:65" s="13" customFormat="1" ht="11.25">
      <c r="B251" s="198"/>
      <c r="C251" s="199"/>
      <c r="D251" s="200" t="s">
        <v>158</v>
      </c>
      <c r="E251" s="201" t="s">
        <v>19</v>
      </c>
      <c r="F251" s="202" t="s">
        <v>256</v>
      </c>
      <c r="G251" s="199"/>
      <c r="H251" s="201" t="s">
        <v>19</v>
      </c>
      <c r="I251" s="203"/>
      <c r="J251" s="199"/>
      <c r="K251" s="199"/>
      <c r="L251" s="204"/>
      <c r="M251" s="205"/>
      <c r="N251" s="206"/>
      <c r="O251" s="206"/>
      <c r="P251" s="206"/>
      <c r="Q251" s="206"/>
      <c r="R251" s="206"/>
      <c r="S251" s="206"/>
      <c r="T251" s="207"/>
      <c r="AT251" s="208" t="s">
        <v>158</v>
      </c>
      <c r="AU251" s="208" t="s">
        <v>167</v>
      </c>
      <c r="AV251" s="13" t="s">
        <v>79</v>
      </c>
      <c r="AW251" s="13" t="s">
        <v>33</v>
      </c>
      <c r="AX251" s="13" t="s">
        <v>72</v>
      </c>
      <c r="AY251" s="208" t="s">
        <v>146</v>
      </c>
    </row>
    <row r="252" spans="1:65" s="14" customFormat="1" ht="22.5">
      <c r="B252" s="209"/>
      <c r="C252" s="210"/>
      <c r="D252" s="200" t="s">
        <v>158</v>
      </c>
      <c r="E252" s="211" t="s">
        <v>19</v>
      </c>
      <c r="F252" s="212" t="s">
        <v>257</v>
      </c>
      <c r="G252" s="210"/>
      <c r="H252" s="213">
        <v>73.167000000000002</v>
      </c>
      <c r="I252" s="214"/>
      <c r="J252" s="210"/>
      <c r="K252" s="210"/>
      <c r="L252" s="215"/>
      <c r="M252" s="216"/>
      <c r="N252" s="217"/>
      <c r="O252" s="217"/>
      <c r="P252" s="217"/>
      <c r="Q252" s="217"/>
      <c r="R252" s="217"/>
      <c r="S252" s="217"/>
      <c r="T252" s="218"/>
      <c r="AT252" s="219" t="s">
        <v>158</v>
      </c>
      <c r="AU252" s="219" t="s">
        <v>167</v>
      </c>
      <c r="AV252" s="14" t="s">
        <v>81</v>
      </c>
      <c r="AW252" s="14" t="s">
        <v>33</v>
      </c>
      <c r="AX252" s="14" t="s">
        <v>72</v>
      </c>
      <c r="AY252" s="219" t="s">
        <v>146</v>
      </c>
    </row>
    <row r="253" spans="1:65" s="15" customFormat="1" ht="11.25">
      <c r="B253" s="220"/>
      <c r="C253" s="221"/>
      <c r="D253" s="200" t="s">
        <v>158</v>
      </c>
      <c r="E253" s="222" t="s">
        <v>19</v>
      </c>
      <c r="F253" s="223" t="s">
        <v>162</v>
      </c>
      <c r="G253" s="221"/>
      <c r="H253" s="224">
        <v>73.167000000000002</v>
      </c>
      <c r="I253" s="225"/>
      <c r="J253" s="221"/>
      <c r="K253" s="221"/>
      <c r="L253" s="226"/>
      <c r="M253" s="227"/>
      <c r="N253" s="228"/>
      <c r="O253" s="228"/>
      <c r="P253" s="228"/>
      <c r="Q253" s="228"/>
      <c r="R253" s="228"/>
      <c r="S253" s="228"/>
      <c r="T253" s="229"/>
      <c r="AT253" s="230" t="s">
        <v>158</v>
      </c>
      <c r="AU253" s="230" t="s">
        <v>167</v>
      </c>
      <c r="AV253" s="15" t="s">
        <v>154</v>
      </c>
      <c r="AW253" s="15" t="s">
        <v>4</v>
      </c>
      <c r="AX253" s="15" t="s">
        <v>79</v>
      </c>
      <c r="AY253" s="230" t="s">
        <v>146</v>
      </c>
    </row>
    <row r="254" spans="1:65" s="2" customFormat="1" ht="24.2" customHeight="1">
      <c r="A254" s="36"/>
      <c r="B254" s="37"/>
      <c r="C254" s="180" t="s">
        <v>7</v>
      </c>
      <c r="D254" s="180" t="s">
        <v>149</v>
      </c>
      <c r="E254" s="181" t="s">
        <v>287</v>
      </c>
      <c r="F254" s="182" t="s">
        <v>288</v>
      </c>
      <c r="G254" s="183" t="s">
        <v>152</v>
      </c>
      <c r="H254" s="184">
        <v>2.6640000000000001</v>
      </c>
      <c r="I254" s="185"/>
      <c r="J254" s="186">
        <f>ROUND(I254*H254,2)</f>
        <v>0</v>
      </c>
      <c r="K254" s="182" t="s">
        <v>153</v>
      </c>
      <c r="L254" s="41"/>
      <c r="M254" s="187" t="s">
        <v>19</v>
      </c>
      <c r="N254" s="188" t="s">
        <v>43</v>
      </c>
      <c r="O254" s="66"/>
      <c r="P254" s="189">
        <f>O254*H254</f>
        <v>0</v>
      </c>
      <c r="Q254" s="189">
        <v>1.54E-2</v>
      </c>
      <c r="R254" s="189">
        <f>Q254*H254</f>
        <v>4.1025600000000002E-2</v>
      </c>
      <c r="S254" s="189">
        <v>0</v>
      </c>
      <c r="T254" s="190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191" t="s">
        <v>154</v>
      </c>
      <c r="AT254" s="191" t="s">
        <v>149</v>
      </c>
      <c r="AU254" s="191" t="s">
        <v>167</v>
      </c>
      <c r="AY254" s="19" t="s">
        <v>146</v>
      </c>
      <c r="BE254" s="192">
        <f>IF(N254="základní",J254,0)</f>
        <v>0</v>
      </c>
      <c r="BF254" s="192">
        <f>IF(N254="snížená",J254,0)</f>
        <v>0</v>
      </c>
      <c r="BG254" s="192">
        <f>IF(N254="zákl. přenesená",J254,0)</f>
        <v>0</v>
      </c>
      <c r="BH254" s="192">
        <f>IF(N254="sníž. přenesená",J254,0)</f>
        <v>0</v>
      </c>
      <c r="BI254" s="192">
        <f>IF(N254="nulová",J254,0)</f>
        <v>0</v>
      </c>
      <c r="BJ254" s="19" t="s">
        <v>79</v>
      </c>
      <c r="BK254" s="192">
        <f>ROUND(I254*H254,2)</f>
        <v>0</v>
      </c>
      <c r="BL254" s="19" t="s">
        <v>154</v>
      </c>
      <c r="BM254" s="191" t="s">
        <v>289</v>
      </c>
    </row>
    <row r="255" spans="1:65" s="2" customFormat="1" ht="11.25">
      <c r="A255" s="36"/>
      <c r="B255" s="37"/>
      <c r="C255" s="38"/>
      <c r="D255" s="193" t="s">
        <v>156</v>
      </c>
      <c r="E255" s="38"/>
      <c r="F255" s="194" t="s">
        <v>290</v>
      </c>
      <c r="G255" s="38"/>
      <c r="H255" s="38"/>
      <c r="I255" s="195"/>
      <c r="J255" s="38"/>
      <c r="K255" s="38"/>
      <c r="L255" s="41"/>
      <c r="M255" s="196"/>
      <c r="N255" s="197"/>
      <c r="O255" s="66"/>
      <c r="P255" s="66"/>
      <c r="Q255" s="66"/>
      <c r="R255" s="66"/>
      <c r="S255" s="66"/>
      <c r="T255" s="67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T255" s="19" t="s">
        <v>156</v>
      </c>
      <c r="AU255" s="19" t="s">
        <v>167</v>
      </c>
    </row>
    <row r="256" spans="1:65" s="13" customFormat="1" ht="11.25">
      <c r="B256" s="198"/>
      <c r="C256" s="199"/>
      <c r="D256" s="200" t="s">
        <v>158</v>
      </c>
      <c r="E256" s="201" t="s">
        <v>19</v>
      </c>
      <c r="F256" s="202" t="s">
        <v>159</v>
      </c>
      <c r="G256" s="199"/>
      <c r="H256" s="201" t="s">
        <v>19</v>
      </c>
      <c r="I256" s="203"/>
      <c r="J256" s="199"/>
      <c r="K256" s="199"/>
      <c r="L256" s="204"/>
      <c r="M256" s="205"/>
      <c r="N256" s="206"/>
      <c r="O256" s="206"/>
      <c r="P256" s="206"/>
      <c r="Q256" s="206"/>
      <c r="R256" s="206"/>
      <c r="S256" s="206"/>
      <c r="T256" s="207"/>
      <c r="AT256" s="208" t="s">
        <v>158</v>
      </c>
      <c r="AU256" s="208" t="s">
        <v>167</v>
      </c>
      <c r="AV256" s="13" t="s">
        <v>79</v>
      </c>
      <c r="AW256" s="13" t="s">
        <v>33</v>
      </c>
      <c r="AX256" s="13" t="s">
        <v>72</v>
      </c>
      <c r="AY256" s="208" t="s">
        <v>146</v>
      </c>
    </row>
    <row r="257" spans="1:65" s="13" customFormat="1" ht="11.25">
      <c r="B257" s="198"/>
      <c r="C257" s="199"/>
      <c r="D257" s="200" t="s">
        <v>158</v>
      </c>
      <c r="E257" s="201" t="s">
        <v>19</v>
      </c>
      <c r="F257" s="202" t="s">
        <v>160</v>
      </c>
      <c r="G257" s="199"/>
      <c r="H257" s="201" t="s">
        <v>19</v>
      </c>
      <c r="I257" s="203"/>
      <c r="J257" s="199"/>
      <c r="K257" s="199"/>
      <c r="L257" s="204"/>
      <c r="M257" s="205"/>
      <c r="N257" s="206"/>
      <c r="O257" s="206"/>
      <c r="P257" s="206"/>
      <c r="Q257" s="206"/>
      <c r="R257" s="206"/>
      <c r="S257" s="206"/>
      <c r="T257" s="207"/>
      <c r="AT257" s="208" t="s">
        <v>158</v>
      </c>
      <c r="AU257" s="208" t="s">
        <v>167</v>
      </c>
      <c r="AV257" s="13" t="s">
        <v>79</v>
      </c>
      <c r="AW257" s="13" t="s">
        <v>33</v>
      </c>
      <c r="AX257" s="13" t="s">
        <v>72</v>
      </c>
      <c r="AY257" s="208" t="s">
        <v>146</v>
      </c>
    </row>
    <row r="258" spans="1:65" s="13" customFormat="1" ht="11.25">
      <c r="B258" s="198"/>
      <c r="C258" s="199"/>
      <c r="D258" s="200" t="s">
        <v>158</v>
      </c>
      <c r="E258" s="201" t="s">
        <v>19</v>
      </c>
      <c r="F258" s="202" t="s">
        <v>280</v>
      </c>
      <c r="G258" s="199"/>
      <c r="H258" s="201" t="s">
        <v>19</v>
      </c>
      <c r="I258" s="203"/>
      <c r="J258" s="199"/>
      <c r="K258" s="199"/>
      <c r="L258" s="204"/>
      <c r="M258" s="205"/>
      <c r="N258" s="206"/>
      <c r="O258" s="206"/>
      <c r="P258" s="206"/>
      <c r="Q258" s="206"/>
      <c r="R258" s="206"/>
      <c r="S258" s="206"/>
      <c r="T258" s="207"/>
      <c r="AT258" s="208" t="s">
        <v>158</v>
      </c>
      <c r="AU258" s="208" t="s">
        <v>167</v>
      </c>
      <c r="AV258" s="13" t="s">
        <v>79</v>
      </c>
      <c r="AW258" s="13" t="s">
        <v>33</v>
      </c>
      <c r="AX258" s="13" t="s">
        <v>72</v>
      </c>
      <c r="AY258" s="208" t="s">
        <v>146</v>
      </c>
    </row>
    <row r="259" spans="1:65" s="14" customFormat="1" ht="11.25">
      <c r="B259" s="209"/>
      <c r="C259" s="210"/>
      <c r="D259" s="200" t="s">
        <v>158</v>
      </c>
      <c r="E259" s="211" t="s">
        <v>19</v>
      </c>
      <c r="F259" s="212" t="s">
        <v>281</v>
      </c>
      <c r="G259" s="210"/>
      <c r="H259" s="213">
        <v>2.6640000000000001</v>
      </c>
      <c r="I259" s="214"/>
      <c r="J259" s="210"/>
      <c r="K259" s="210"/>
      <c r="L259" s="215"/>
      <c r="M259" s="216"/>
      <c r="N259" s="217"/>
      <c r="O259" s="217"/>
      <c r="P259" s="217"/>
      <c r="Q259" s="217"/>
      <c r="R259" s="217"/>
      <c r="S259" s="217"/>
      <c r="T259" s="218"/>
      <c r="AT259" s="219" t="s">
        <v>158</v>
      </c>
      <c r="AU259" s="219" t="s">
        <v>167</v>
      </c>
      <c r="AV259" s="14" t="s">
        <v>81</v>
      </c>
      <c r="AW259" s="14" t="s">
        <v>33</v>
      </c>
      <c r="AX259" s="14" t="s">
        <v>72</v>
      </c>
      <c r="AY259" s="219" t="s">
        <v>146</v>
      </c>
    </row>
    <row r="260" spans="1:65" s="15" customFormat="1" ht="11.25">
      <c r="B260" s="220"/>
      <c r="C260" s="221"/>
      <c r="D260" s="200" t="s">
        <v>158</v>
      </c>
      <c r="E260" s="222" t="s">
        <v>19</v>
      </c>
      <c r="F260" s="223" t="s">
        <v>162</v>
      </c>
      <c r="G260" s="221"/>
      <c r="H260" s="224">
        <v>2.6640000000000001</v>
      </c>
      <c r="I260" s="225"/>
      <c r="J260" s="221"/>
      <c r="K260" s="221"/>
      <c r="L260" s="226"/>
      <c r="M260" s="227"/>
      <c r="N260" s="228"/>
      <c r="O260" s="228"/>
      <c r="P260" s="228"/>
      <c r="Q260" s="228"/>
      <c r="R260" s="228"/>
      <c r="S260" s="228"/>
      <c r="T260" s="229"/>
      <c r="AT260" s="230" t="s">
        <v>158</v>
      </c>
      <c r="AU260" s="230" t="s">
        <v>167</v>
      </c>
      <c r="AV260" s="15" t="s">
        <v>154</v>
      </c>
      <c r="AW260" s="15" t="s">
        <v>4</v>
      </c>
      <c r="AX260" s="15" t="s">
        <v>79</v>
      </c>
      <c r="AY260" s="230" t="s">
        <v>146</v>
      </c>
    </row>
    <row r="261" spans="1:65" s="2" customFormat="1" ht="24.2" customHeight="1">
      <c r="A261" s="36"/>
      <c r="B261" s="37"/>
      <c r="C261" s="180" t="s">
        <v>291</v>
      </c>
      <c r="D261" s="180" t="s">
        <v>149</v>
      </c>
      <c r="E261" s="181" t="s">
        <v>292</v>
      </c>
      <c r="F261" s="182" t="s">
        <v>293</v>
      </c>
      <c r="G261" s="183" t="s">
        <v>294</v>
      </c>
      <c r="H261" s="184">
        <v>7.62</v>
      </c>
      <c r="I261" s="185"/>
      <c r="J261" s="186">
        <f>ROUND(I261*H261,2)</f>
        <v>0</v>
      </c>
      <c r="K261" s="182" t="s">
        <v>153</v>
      </c>
      <c r="L261" s="41"/>
      <c r="M261" s="187" t="s">
        <v>19</v>
      </c>
      <c r="N261" s="188" t="s">
        <v>43</v>
      </c>
      <c r="O261" s="66"/>
      <c r="P261" s="189">
        <f>O261*H261</f>
        <v>0</v>
      </c>
      <c r="Q261" s="189">
        <v>0</v>
      </c>
      <c r="R261" s="189">
        <f>Q261*H261</f>
        <v>0</v>
      </c>
      <c r="S261" s="189">
        <v>0</v>
      </c>
      <c r="T261" s="190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191" t="s">
        <v>154</v>
      </c>
      <c r="AT261" s="191" t="s">
        <v>149</v>
      </c>
      <c r="AU261" s="191" t="s">
        <v>167</v>
      </c>
      <c r="AY261" s="19" t="s">
        <v>146</v>
      </c>
      <c r="BE261" s="192">
        <f>IF(N261="základní",J261,0)</f>
        <v>0</v>
      </c>
      <c r="BF261" s="192">
        <f>IF(N261="snížená",J261,0)</f>
        <v>0</v>
      </c>
      <c r="BG261" s="192">
        <f>IF(N261="zákl. přenesená",J261,0)</f>
        <v>0</v>
      </c>
      <c r="BH261" s="192">
        <f>IF(N261="sníž. přenesená",J261,0)</f>
        <v>0</v>
      </c>
      <c r="BI261" s="192">
        <f>IF(N261="nulová",J261,0)</f>
        <v>0</v>
      </c>
      <c r="BJ261" s="19" t="s">
        <v>79</v>
      </c>
      <c r="BK261" s="192">
        <f>ROUND(I261*H261,2)</f>
        <v>0</v>
      </c>
      <c r="BL261" s="19" t="s">
        <v>154</v>
      </c>
      <c r="BM261" s="191" t="s">
        <v>295</v>
      </c>
    </row>
    <row r="262" spans="1:65" s="2" customFormat="1" ht="11.25">
      <c r="A262" s="36"/>
      <c r="B262" s="37"/>
      <c r="C262" s="38"/>
      <c r="D262" s="193" t="s">
        <v>156</v>
      </c>
      <c r="E262" s="38"/>
      <c r="F262" s="194" t="s">
        <v>296</v>
      </c>
      <c r="G262" s="38"/>
      <c r="H262" s="38"/>
      <c r="I262" s="195"/>
      <c r="J262" s="38"/>
      <c r="K262" s="38"/>
      <c r="L262" s="41"/>
      <c r="M262" s="196"/>
      <c r="N262" s="197"/>
      <c r="O262" s="66"/>
      <c r="P262" s="66"/>
      <c r="Q262" s="66"/>
      <c r="R262" s="66"/>
      <c r="S262" s="66"/>
      <c r="T262" s="67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T262" s="19" t="s">
        <v>156</v>
      </c>
      <c r="AU262" s="19" t="s">
        <v>167</v>
      </c>
    </row>
    <row r="263" spans="1:65" s="13" customFormat="1" ht="11.25">
      <c r="B263" s="198"/>
      <c r="C263" s="199"/>
      <c r="D263" s="200" t="s">
        <v>158</v>
      </c>
      <c r="E263" s="201" t="s">
        <v>19</v>
      </c>
      <c r="F263" s="202" t="s">
        <v>159</v>
      </c>
      <c r="G263" s="199"/>
      <c r="H263" s="201" t="s">
        <v>19</v>
      </c>
      <c r="I263" s="203"/>
      <c r="J263" s="199"/>
      <c r="K263" s="199"/>
      <c r="L263" s="204"/>
      <c r="M263" s="205"/>
      <c r="N263" s="206"/>
      <c r="O263" s="206"/>
      <c r="P263" s="206"/>
      <c r="Q263" s="206"/>
      <c r="R263" s="206"/>
      <c r="S263" s="206"/>
      <c r="T263" s="207"/>
      <c r="AT263" s="208" t="s">
        <v>158</v>
      </c>
      <c r="AU263" s="208" t="s">
        <v>167</v>
      </c>
      <c r="AV263" s="13" t="s">
        <v>79</v>
      </c>
      <c r="AW263" s="13" t="s">
        <v>33</v>
      </c>
      <c r="AX263" s="13" t="s">
        <v>72</v>
      </c>
      <c r="AY263" s="208" t="s">
        <v>146</v>
      </c>
    </row>
    <row r="264" spans="1:65" s="13" customFormat="1" ht="11.25">
      <c r="B264" s="198"/>
      <c r="C264" s="199"/>
      <c r="D264" s="200" t="s">
        <v>158</v>
      </c>
      <c r="E264" s="201" t="s">
        <v>19</v>
      </c>
      <c r="F264" s="202" t="s">
        <v>160</v>
      </c>
      <c r="G264" s="199"/>
      <c r="H264" s="201" t="s">
        <v>19</v>
      </c>
      <c r="I264" s="203"/>
      <c r="J264" s="199"/>
      <c r="K264" s="199"/>
      <c r="L264" s="204"/>
      <c r="M264" s="205"/>
      <c r="N264" s="206"/>
      <c r="O264" s="206"/>
      <c r="P264" s="206"/>
      <c r="Q264" s="206"/>
      <c r="R264" s="206"/>
      <c r="S264" s="206"/>
      <c r="T264" s="207"/>
      <c r="AT264" s="208" t="s">
        <v>158</v>
      </c>
      <c r="AU264" s="208" t="s">
        <v>167</v>
      </c>
      <c r="AV264" s="13" t="s">
        <v>79</v>
      </c>
      <c r="AW264" s="13" t="s">
        <v>33</v>
      </c>
      <c r="AX264" s="13" t="s">
        <v>72</v>
      </c>
      <c r="AY264" s="208" t="s">
        <v>146</v>
      </c>
    </row>
    <row r="265" spans="1:65" s="13" customFormat="1" ht="11.25">
      <c r="B265" s="198"/>
      <c r="C265" s="199"/>
      <c r="D265" s="200" t="s">
        <v>158</v>
      </c>
      <c r="E265" s="201" t="s">
        <v>19</v>
      </c>
      <c r="F265" s="202" t="s">
        <v>256</v>
      </c>
      <c r="G265" s="199"/>
      <c r="H265" s="201" t="s">
        <v>19</v>
      </c>
      <c r="I265" s="203"/>
      <c r="J265" s="199"/>
      <c r="K265" s="199"/>
      <c r="L265" s="204"/>
      <c r="M265" s="205"/>
      <c r="N265" s="206"/>
      <c r="O265" s="206"/>
      <c r="P265" s="206"/>
      <c r="Q265" s="206"/>
      <c r="R265" s="206"/>
      <c r="S265" s="206"/>
      <c r="T265" s="207"/>
      <c r="AT265" s="208" t="s">
        <v>158</v>
      </c>
      <c r="AU265" s="208" t="s">
        <v>167</v>
      </c>
      <c r="AV265" s="13" t="s">
        <v>79</v>
      </c>
      <c r="AW265" s="13" t="s">
        <v>33</v>
      </c>
      <c r="AX265" s="13" t="s">
        <v>72</v>
      </c>
      <c r="AY265" s="208" t="s">
        <v>146</v>
      </c>
    </row>
    <row r="266" spans="1:65" s="13" customFormat="1" ht="11.25">
      <c r="B266" s="198"/>
      <c r="C266" s="199"/>
      <c r="D266" s="200" t="s">
        <v>158</v>
      </c>
      <c r="E266" s="201" t="s">
        <v>19</v>
      </c>
      <c r="F266" s="202" t="s">
        <v>297</v>
      </c>
      <c r="G266" s="199"/>
      <c r="H266" s="201" t="s">
        <v>19</v>
      </c>
      <c r="I266" s="203"/>
      <c r="J266" s="199"/>
      <c r="K266" s="199"/>
      <c r="L266" s="204"/>
      <c r="M266" s="205"/>
      <c r="N266" s="206"/>
      <c r="O266" s="206"/>
      <c r="P266" s="206"/>
      <c r="Q266" s="206"/>
      <c r="R266" s="206"/>
      <c r="S266" s="206"/>
      <c r="T266" s="207"/>
      <c r="AT266" s="208" t="s">
        <v>158</v>
      </c>
      <c r="AU266" s="208" t="s">
        <v>167</v>
      </c>
      <c r="AV266" s="13" t="s">
        <v>79</v>
      </c>
      <c r="AW266" s="13" t="s">
        <v>33</v>
      </c>
      <c r="AX266" s="13" t="s">
        <v>72</v>
      </c>
      <c r="AY266" s="208" t="s">
        <v>146</v>
      </c>
    </row>
    <row r="267" spans="1:65" s="14" customFormat="1" ht="11.25">
      <c r="B267" s="209"/>
      <c r="C267" s="210"/>
      <c r="D267" s="200" t="s">
        <v>158</v>
      </c>
      <c r="E267" s="211" t="s">
        <v>19</v>
      </c>
      <c r="F267" s="212" t="s">
        <v>298</v>
      </c>
      <c r="G267" s="210"/>
      <c r="H267" s="213">
        <v>7.62</v>
      </c>
      <c r="I267" s="214"/>
      <c r="J267" s="210"/>
      <c r="K267" s="210"/>
      <c r="L267" s="215"/>
      <c r="M267" s="216"/>
      <c r="N267" s="217"/>
      <c r="O267" s="217"/>
      <c r="P267" s="217"/>
      <c r="Q267" s="217"/>
      <c r="R267" s="217"/>
      <c r="S267" s="217"/>
      <c r="T267" s="218"/>
      <c r="AT267" s="219" t="s">
        <v>158</v>
      </c>
      <c r="AU267" s="219" t="s">
        <v>167</v>
      </c>
      <c r="AV267" s="14" t="s">
        <v>81</v>
      </c>
      <c r="AW267" s="14" t="s">
        <v>33</v>
      </c>
      <c r="AX267" s="14" t="s">
        <v>72</v>
      </c>
      <c r="AY267" s="219" t="s">
        <v>146</v>
      </c>
    </row>
    <row r="268" spans="1:65" s="15" customFormat="1" ht="11.25">
      <c r="B268" s="220"/>
      <c r="C268" s="221"/>
      <c r="D268" s="200" t="s">
        <v>158</v>
      </c>
      <c r="E268" s="222" t="s">
        <v>19</v>
      </c>
      <c r="F268" s="223" t="s">
        <v>162</v>
      </c>
      <c r="G268" s="221"/>
      <c r="H268" s="224">
        <v>7.62</v>
      </c>
      <c r="I268" s="225"/>
      <c r="J268" s="221"/>
      <c r="K268" s="221"/>
      <c r="L268" s="226"/>
      <c r="M268" s="227"/>
      <c r="N268" s="228"/>
      <c r="O268" s="228"/>
      <c r="P268" s="228"/>
      <c r="Q268" s="228"/>
      <c r="R268" s="228"/>
      <c r="S268" s="228"/>
      <c r="T268" s="229"/>
      <c r="AT268" s="230" t="s">
        <v>158</v>
      </c>
      <c r="AU268" s="230" t="s">
        <v>167</v>
      </c>
      <c r="AV268" s="15" t="s">
        <v>154</v>
      </c>
      <c r="AW268" s="15" t="s">
        <v>4</v>
      </c>
      <c r="AX268" s="15" t="s">
        <v>79</v>
      </c>
      <c r="AY268" s="230" t="s">
        <v>146</v>
      </c>
    </row>
    <row r="269" spans="1:65" s="2" customFormat="1" ht="16.5" customHeight="1">
      <c r="A269" s="36"/>
      <c r="B269" s="37"/>
      <c r="C269" s="231" t="s">
        <v>299</v>
      </c>
      <c r="D269" s="231" t="s">
        <v>239</v>
      </c>
      <c r="E269" s="232" t="s">
        <v>300</v>
      </c>
      <c r="F269" s="233" t="s">
        <v>301</v>
      </c>
      <c r="G269" s="234" t="s">
        <v>294</v>
      </c>
      <c r="H269" s="235">
        <v>7.62</v>
      </c>
      <c r="I269" s="236"/>
      <c r="J269" s="237">
        <f>ROUND(I269*H269,2)</f>
        <v>0</v>
      </c>
      <c r="K269" s="233" t="s">
        <v>153</v>
      </c>
      <c r="L269" s="238"/>
      <c r="M269" s="239" t="s">
        <v>19</v>
      </c>
      <c r="N269" s="240" t="s">
        <v>43</v>
      </c>
      <c r="O269" s="66"/>
      <c r="P269" s="189">
        <f>O269*H269</f>
        <v>0</v>
      </c>
      <c r="Q269" s="189">
        <v>1E-4</v>
      </c>
      <c r="R269" s="189">
        <f>Q269*H269</f>
        <v>7.6200000000000009E-4</v>
      </c>
      <c r="S269" s="189">
        <v>0</v>
      </c>
      <c r="T269" s="190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191" t="s">
        <v>198</v>
      </c>
      <c r="AT269" s="191" t="s">
        <v>239</v>
      </c>
      <c r="AU269" s="191" t="s">
        <v>167</v>
      </c>
      <c r="AY269" s="19" t="s">
        <v>146</v>
      </c>
      <c r="BE269" s="192">
        <f>IF(N269="základní",J269,0)</f>
        <v>0</v>
      </c>
      <c r="BF269" s="192">
        <f>IF(N269="snížená",J269,0)</f>
        <v>0</v>
      </c>
      <c r="BG269" s="192">
        <f>IF(N269="zákl. přenesená",J269,0)</f>
        <v>0</v>
      </c>
      <c r="BH269" s="192">
        <f>IF(N269="sníž. přenesená",J269,0)</f>
        <v>0</v>
      </c>
      <c r="BI269" s="192">
        <f>IF(N269="nulová",J269,0)</f>
        <v>0</v>
      </c>
      <c r="BJ269" s="19" t="s">
        <v>79</v>
      </c>
      <c r="BK269" s="192">
        <f>ROUND(I269*H269,2)</f>
        <v>0</v>
      </c>
      <c r="BL269" s="19" t="s">
        <v>154</v>
      </c>
      <c r="BM269" s="191" t="s">
        <v>302</v>
      </c>
    </row>
    <row r="270" spans="1:65" s="2" customFormat="1" ht="33" customHeight="1">
      <c r="A270" s="36"/>
      <c r="B270" s="37"/>
      <c r="C270" s="180" t="s">
        <v>303</v>
      </c>
      <c r="D270" s="180" t="s">
        <v>149</v>
      </c>
      <c r="E270" s="181" t="s">
        <v>304</v>
      </c>
      <c r="F270" s="182" t="s">
        <v>305</v>
      </c>
      <c r="G270" s="183" t="s">
        <v>294</v>
      </c>
      <c r="H270" s="184">
        <v>7.62</v>
      </c>
      <c r="I270" s="185"/>
      <c r="J270" s="186">
        <f>ROUND(I270*H270,2)</f>
        <v>0</v>
      </c>
      <c r="K270" s="182" t="s">
        <v>153</v>
      </c>
      <c r="L270" s="41"/>
      <c r="M270" s="187" t="s">
        <v>19</v>
      </c>
      <c r="N270" s="188" t="s">
        <v>43</v>
      </c>
      <c r="O270" s="66"/>
      <c r="P270" s="189">
        <f>O270*H270</f>
        <v>0</v>
      </c>
      <c r="Q270" s="189">
        <v>0</v>
      </c>
      <c r="R270" s="189">
        <f>Q270*H270</f>
        <v>0</v>
      </c>
      <c r="S270" s="189">
        <v>0</v>
      </c>
      <c r="T270" s="190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191" t="s">
        <v>154</v>
      </c>
      <c r="AT270" s="191" t="s">
        <v>149</v>
      </c>
      <c r="AU270" s="191" t="s">
        <v>167</v>
      </c>
      <c r="AY270" s="19" t="s">
        <v>146</v>
      </c>
      <c r="BE270" s="192">
        <f>IF(N270="základní",J270,0)</f>
        <v>0</v>
      </c>
      <c r="BF270" s="192">
        <f>IF(N270="snížená",J270,0)</f>
        <v>0</v>
      </c>
      <c r="BG270" s="192">
        <f>IF(N270="zákl. přenesená",J270,0)</f>
        <v>0</v>
      </c>
      <c r="BH270" s="192">
        <f>IF(N270="sníž. přenesená",J270,0)</f>
        <v>0</v>
      </c>
      <c r="BI270" s="192">
        <f>IF(N270="nulová",J270,0)</f>
        <v>0</v>
      </c>
      <c r="BJ270" s="19" t="s">
        <v>79</v>
      </c>
      <c r="BK270" s="192">
        <f>ROUND(I270*H270,2)</f>
        <v>0</v>
      </c>
      <c r="BL270" s="19" t="s">
        <v>154</v>
      </c>
      <c r="BM270" s="191" t="s">
        <v>306</v>
      </c>
    </row>
    <row r="271" spans="1:65" s="2" customFormat="1" ht="11.25">
      <c r="A271" s="36"/>
      <c r="B271" s="37"/>
      <c r="C271" s="38"/>
      <c r="D271" s="193" t="s">
        <v>156</v>
      </c>
      <c r="E271" s="38"/>
      <c r="F271" s="194" t="s">
        <v>307</v>
      </c>
      <c r="G271" s="38"/>
      <c r="H271" s="38"/>
      <c r="I271" s="195"/>
      <c r="J271" s="38"/>
      <c r="K271" s="38"/>
      <c r="L271" s="41"/>
      <c r="M271" s="196"/>
      <c r="N271" s="197"/>
      <c r="O271" s="66"/>
      <c r="P271" s="66"/>
      <c r="Q271" s="66"/>
      <c r="R271" s="66"/>
      <c r="S271" s="66"/>
      <c r="T271" s="67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T271" s="19" t="s">
        <v>156</v>
      </c>
      <c r="AU271" s="19" t="s">
        <v>167</v>
      </c>
    </row>
    <row r="272" spans="1:65" s="13" customFormat="1" ht="11.25">
      <c r="B272" s="198"/>
      <c r="C272" s="199"/>
      <c r="D272" s="200" t="s">
        <v>158</v>
      </c>
      <c r="E272" s="201" t="s">
        <v>19</v>
      </c>
      <c r="F272" s="202" t="s">
        <v>159</v>
      </c>
      <c r="G272" s="199"/>
      <c r="H272" s="201" t="s">
        <v>19</v>
      </c>
      <c r="I272" s="203"/>
      <c r="J272" s="199"/>
      <c r="K272" s="199"/>
      <c r="L272" s="204"/>
      <c r="M272" s="205"/>
      <c r="N272" s="206"/>
      <c r="O272" s="206"/>
      <c r="P272" s="206"/>
      <c r="Q272" s="206"/>
      <c r="R272" s="206"/>
      <c r="S272" s="206"/>
      <c r="T272" s="207"/>
      <c r="AT272" s="208" t="s">
        <v>158</v>
      </c>
      <c r="AU272" s="208" t="s">
        <v>167</v>
      </c>
      <c r="AV272" s="13" t="s">
        <v>79</v>
      </c>
      <c r="AW272" s="13" t="s">
        <v>33</v>
      </c>
      <c r="AX272" s="13" t="s">
        <v>72</v>
      </c>
      <c r="AY272" s="208" t="s">
        <v>146</v>
      </c>
    </row>
    <row r="273" spans="1:65" s="13" customFormat="1" ht="11.25">
      <c r="B273" s="198"/>
      <c r="C273" s="199"/>
      <c r="D273" s="200" t="s">
        <v>158</v>
      </c>
      <c r="E273" s="201" t="s">
        <v>19</v>
      </c>
      <c r="F273" s="202" t="s">
        <v>160</v>
      </c>
      <c r="G273" s="199"/>
      <c r="H273" s="201" t="s">
        <v>19</v>
      </c>
      <c r="I273" s="203"/>
      <c r="J273" s="199"/>
      <c r="K273" s="199"/>
      <c r="L273" s="204"/>
      <c r="M273" s="205"/>
      <c r="N273" s="206"/>
      <c r="O273" s="206"/>
      <c r="P273" s="206"/>
      <c r="Q273" s="206"/>
      <c r="R273" s="206"/>
      <c r="S273" s="206"/>
      <c r="T273" s="207"/>
      <c r="AT273" s="208" t="s">
        <v>158</v>
      </c>
      <c r="AU273" s="208" t="s">
        <v>167</v>
      </c>
      <c r="AV273" s="13" t="s">
        <v>79</v>
      </c>
      <c r="AW273" s="13" t="s">
        <v>33</v>
      </c>
      <c r="AX273" s="13" t="s">
        <v>72</v>
      </c>
      <c r="AY273" s="208" t="s">
        <v>146</v>
      </c>
    </row>
    <row r="274" spans="1:65" s="13" customFormat="1" ht="11.25">
      <c r="B274" s="198"/>
      <c r="C274" s="199"/>
      <c r="D274" s="200" t="s">
        <v>158</v>
      </c>
      <c r="E274" s="201" t="s">
        <v>19</v>
      </c>
      <c r="F274" s="202" t="s">
        <v>256</v>
      </c>
      <c r="G274" s="199"/>
      <c r="H274" s="201" t="s">
        <v>19</v>
      </c>
      <c r="I274" s="203"/>
      <c r="J274" s="199"/>
      <c r="K274" s="199"/>
      <c r="L274" s="204"/>
      <c r="M274" s="205"/>
      <c r="N274" s="206"/>
      <c r="O274" s="206"/>
      <c r="P274" s="206"/>
      <c r="Q274" s="206"/>
      <c r="R274" s="206"/>
      <c r="S274" s="206"/>
      <c r="T274" s="207"/>
      <c r="AT274" s="208" t="s">
        <v>158</v>
      </c>
      <c r="AU274" s="208" t="s">
        <v>167</v>
      </c>
      <c r="AV274" s="13" t="s">
        <v>79</v>
      </c>
      <c r="AW274" s="13" t="s">
        <v>33</v>
      </c>
      <c r="AX274" s="13" t="s">
        <v>72</v>
      </c>
      <c r="AY274" s="208" t="s">
        <v>146</v>
      </c>
    </row>
    <row r="275" spans="1:65" s="13" customFormat="1" ht="11.25">
      <c r="B275" s="198"/>
      <c r="C275" s="199"/>
      <c r="D275" s="200" t="s">
        <v>158</v>
      </c>
      <c r="E275" s="201" t="s">
        <v>19</v>
      </c>
      <c r="F275" s="202" t="s">
        <v>297</v>
      </c>
      <c r="G275" s="199"/>
      <c r="H275" s="201" t="s">
        <v>19</v>
      </c>
      <c r="I275" s="203"/>
      <c r="J275" s="199"/>
      <c r="K275" s="199"/>
      <c r="L275" s="204"/>
      <c r="M275" s="205"/>
      <c r="N275" s="206"/>
      <c r="O275" s="206"/>
      <c r="P275" s="206"/>
      <c r="Q275" s="206"/>
      <c r="R275" s="206"/>
      <c r="S275" s="206"/>
      <c r="T275" s="207"/>
      <c r="AT275" s="208" t="s">
        <v>158</v>
      </c>
      <c r="AU275" s="208" t="s">
        <v>167</v>
      </c>
      <c r="AV275" s="13" t="s">
        <v>79</v>
      </c>
      <c r="AW275" s="13" t="s">
        <v>33</v>
      </c>
      <c r="AX275" s="13" t="s">
        <v>72</v>
      </c>
      <c r="AY275" s="208" t="s">
        <v>146</v>
      </c>
    </row>
    <row r="276" spans="1:65" s="14" customFormat="1" ht="11.25">
      <c r="B276" s="209"/>
      <c r="C276" s="210"/>
      <c r="D276" s="200" t="s">
        <v>158</v>
      </c>
      <c r="E276" s="211" t="s">
        <v>19</v>
      </c>
      <c r="F276" s="212" t="s">
        <v>298</v>
      </c>
      <c r="G276" s="210"/>
      <c r="H276" s="213">
        <v>7.62</v>
      </c>
      <c r="I276" s="214"/>
      <c r="J276" s="210"/>
      <c r="K276" s="210"/>
      <c r="L276" s="215"/>
      <c r="M276" s="216"/>
      <c r="N276" s="217"/>
      <c r="O276" s="217"/>
      <c r="P276" s="217"/>
      <c r="Q276" s="217"/>
      <c r="R276" s="217"/>
      <c r="S276" s="217"/>
      <c r="T276" s="218"/>
      <c r="AT276" s="219" t="s">
        <v>158</v>
      </c>
      <c r="AU276" s="219" t="s">
        <v>167</v>
      </c>
      <c r="AV276" s="14" t="s">
        <v>81</v>
      </c>
      <c r="AW276" s="14" t="s">
        <v>33</v>
      </c>
      <c r="AX276" s="14" t="s">
        <v>72</v>
      </c>
      <c r="AY276" s="219" t="s">
        <v>146</v>
      </c>
    </row>
    <row r="277" spans="1:65" s="15" customFormat="1" ht="11.25">
      <c r="B277" s="220"/>
      <c r="C277" s="221"/>
      <c r="D277" s="200" t="s">
        <v>158</v>
      </c>
      <c r="E277" s="222" t="s">
        <v>19</v>
      </c>
      <c r="F277" s="223" t="s">
        <v>162</v>
      </c>
      <c r="G277" s="221"/>
      <c r="H277" s="224">
        <v>7.62</v>
      </c>
      <c r="I277" s="225"/>
      <c r="J277" s="221"/>
      <c r="K277" s="221"/>
      <c r="L277" s="226"/>
      <c r="M277" s="227"/>
      <c r="N277" s="228"/>
      <c r="O277" s="228"/>
      <c r="P277" s="228"/>
      <c r="Q277" s="228"/>
      <c r="R277" s="228"/>
      <c r="S277" s="228"/>
      <c r="T277" s="229"/>
      <c r="AT277" s="230" t="s">
        <v>158</v>
      </c>
      <c r="AU277" s="230" t="s">
        <v>167</v>
      </c>
      <c r="AV277" s="15" t="s">
        <v>154</v>
      </c>
      <c r="AW277" s="15" t="s">
        <v>4</v>
      </c>
      <c r="AX277" s="15" t="s">
        <v>79</v>
      </c>
      <c r="AY277" s="230" t="s">
        <v>146</v>
      </c>
    </row>
    <row r="278" spans="1:65" s="2" customFormat="1" ht="16.5" customHeight="1">
      <c r="A278" s="36"/>
      <c r="B278" s="37"/>
      <c r="C278" s="231" t="s">
        <v>308</v>
      </c>
      <c r="D278" s="231" t="s">
        <v>239</v>
      </c>
      <c r="E278" s="232" t="s">
        <v>309</v>
      </c>
      <c r="F278" s="233" t="s">
        <v>310</v>
      </c>
      <c r="G278" s="234" t="s">
        <v>294</v>
      </c>
      <c r="H278" s="235">
        <v>8.0009999999999994</v>
      </c>
      <c r="I278" s="236"/>
      <c r="J278" s="237">
        <f>ROUND(I278*H278,2)</f>
        <v>0</v>
      </c>
      <c r="K278" s="233" t="s">
        <v>153</v>
      </c>
      <c r="L278" s="238"/>
      <c r="M278" s="239" t="s">
        <v>19</v>
      </c>
      <c r="N278" s="240" t="s">
        <v>43</v>
      </c>
      <c r="O278" s="66"/>
      <c r="P278" s="189">
        <f>O278*H278</f>
        <v>0</v>
      </c>
      <c r="Q278" s="189">
        <v>1E-4</v>
      </c>
      <c r="R278" s="189">
        <f>Q278*H278</f>
        <v>8.0009999999999999E-4</v>
      </c>
      <c r="S278" s="189">
        <v>0</v>
      </c>
      <c r="T278" s="190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191" t="s">
        <v>198</v>
      </c>
      <c r="AT278" s="191" t="s">
        <v>239</v>
      </c>
      <c r="AU278" s="191" t="s">
        <v>167</v>
      </c>
      <c r="AY278" s="19" t="s">
        <v>146</v>
      </c>
      <c r="BE278" s="192">
        <f>IF(N278="základní",J278,0)</f>
        <v>0</v>
      </c>
      <c r="BF278" s="192">
        <f>IF(N278="snížená",J278,0)</f>
        <v>0</v>
      </c>
      <c r="BG278" s="192">
        <f>IF(N278="zákl. přenesená",J278,0)</f>
        <v>0</v>
      </c>
      <c r="BH278" s="192">
        <f>IF(N278="sníž. přenesená",J278,0)</f>
        <v>0</v>
      </c>
      <c r="BI278" s="192">
        <f>IF(N278="nulová",J278,0)</f>
        <v>0</v>
      </c>
      <c r="BJ278" s="19" t="s">
        <v>79</v>
      </c>
      <c r="BK278" s="192">
        <f>ROUND(I278*H278,2)</f>
        <v>0</v>
      </c>
      <c r="BL278" s="19" t="s">
        <v>154</v>
      </c>
      <c r="BM278" s="191" t="s">
        <v>311</v>
      </c>
    </row>
    <row r="279" spans="1:65" s="14" customFormat="1" ht="11.25">
      <c r="B279" s="209"/>
      <c r="C279" s="210"/>
      <c r="D279" s="200" t="s">
        <v>158</v>
      </c>
      <c r="E279" s="211" t="s">
        <v>19</v>
      </c>
      <c r="F279" s="212" t="s">
        <v>312</v>
      </c>
      <c r="G279" s="210"/>
      <c r="H279" s="213">
        <v>8.0009999999999994</v>
      </c>
      <c r="I279" s="214"/>
      <c r="J279" s="210"/>
      <c r="K279" s="210"/>
      <c r="L279" s="215"/>
      <c r="M279" s="216"/>
      <c r="N279" s="217"/>
      <c r="O279" s="217"/>
      <c r="P279" s="217"/>
      <c r="Q279" s="217"/>
      <c r="R279" s="217"/>
      <c r="S279" s="217"/>
      <c r="T279" s="218"/>
      <c r="AT279" s="219" t="s">
        <v>158</v>
      </c>
      <c r="AU279" s="219" t="s">
        <v>167</v>
      </c>
      <c r="AV279" s="14" t="s">
        <v>81</v>
      </c>
      <c r="AW279" s="14" t="s">
        <v>33</v>
      </c>
      <c r="AX279" s="14" t="s">
        <v>79</v>
      </c>
      <c r="AY279" s="219" t="s">
        <v>146</v>
      </c>
    </row>
    <row r="280" spans="1:65" s="12" customFormat="1" ht="20.85" customHeight="1">
      <c r="B280" s="164"/>
      <c r="C280" s="165"/>
      <c r="D280" s="166" t="s">
        <v>71</v>
      </c>
      <c r="E280" s="178" t="s">
        <v>313</v>
      </c>
      <c r="F280" s="178" t="s">
        <v>314</v>
      </c>
      <c r="G280" s="165"/>
      <c r="H280" s="165"/>
      <c r="I280" s="168"/>
      <c r="J280" s="179">
        <f>BK280</f>
        <v>0</v>
      </c>
      <c r="K280" s="165"/>
      <c r="L280" s="170"/>
      <c r="M280" s="171"/>
      <c r="N280" s="172"/>
      <c r="O280" s="172"/>
      <c r="P280" s="173">
        <f>SUM(P281:P350)</f>
        <v>0</v>
      </c>
      <c r="Q280" s="172"/>
      <c r="R280" s="173">
        <f>SUM(R281:R350)</f>
        <v>1.7282568800000002</v>
      </c>
      <c r="S280" s="172"/>
      <c r="T280" s="174">
        <f>SUM(T281:T350)</f>
        <v>0</v>
      </c>
      <c r="AR280" s="175" t="s">
        <v>79</v>
      </c>
      <c r="AT280" s="176" t="s">
        <v>71</v>
      </c>
      <c r="AU280" s="176" t="s">
        <v>81</v>
      </c>
      <c r="AY280" s="175" t="s">
        <v>146</v>
      </c>
      <c r="BK280" s="177">
        <f>SUM(BK281:BK350)</f>
        <v>0</v>
      </c>
    </row>
    <row r="281" spans="1:65" s="2" customFormat="1" ht="16.5" customHeight="1">
      <c r="A281" s="36"/>
      <c r="B281" s="37"/>
      <c r="C281" s="180" t="s">
        <v>315</v>
      </c>
      <c r="D281" s="180" t="s">
        <v>149</v>
      </c>
      <c r="E281" s="181" t="s">
        <v>316</v>
      </c>
      <c r="F281" s="182" t="s">
        <v>317</v>
      </c>
      <c r="G281" s="183" t="s">
        <v>152</v>
      </c>
      <c r="H281" s="184">
        <v>70.966999999999999</v>
      </c>
      <c r="I281" s="185"/>
      <c r="J281" s="186">
        <f>ROUND(I281*H281,2)</f>
        <v>0</v>
      </c>
      <c r="K281" s="182" t="s">
        <v>153</v>
      </c>
      <c r="L281" s="41"/>
      <c r="M281" s="187" t="s">
        <v>19</v>
      </c>
      <c r="N281" s="188" t="s">
        <v>43</v>
      </c>
      <c r="O281" s="66"/>
      <c r="P281" s="189">
        <f>O281*H281</f>
        <v>0</v>
      </c>
      <c r="Q281" s="189">
        <v>2.5999999999999998E-4</v>
      </c>
      <c r="R281" s="189">
        <f>Q281*H281</f>
        <v>1.845142E-2</v>
      </c>
      <c r="S281" s="189">
        <v>0</v>
      </c>
      <c r="T281" s="190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191" t="s">
        <v>154</v>
      </c>
      <c r="AT281" s="191" t="s">
        <v>149</v>
      </c>
      <c r="AU281" s="191" t="s">
        <v>167</v>
      </c>
      <c r="AY281" s="19" t="s">
        <v>146</v>
      </c>
      <c r="BE281" s="192">
        <f>IF(N281="základní",J281,0)</f>
        <v>0</v>
      </c>
      <c r="BF281" s="192">
        <f>IF(N281="snížená",J281,0)</f>
        <v>0</v>
      </c>
      <c r="BG281" s="192">
        <f>IF(N281="zákl. přenesená",J281,0)</f>
        <v>0</v>
      </c>
      <c r="BH281" s="192">
        <f>IF(N281="sníž. přenesená",J281,0)</f>
        <v>0</v>
      </c>
      <c r="BI281" s="192">
        <f>IF(N281="nulová",J281,0)</f>
        <v>0</v>
      </c>
      <c r="BJ281" s="19" t="s">
        <v>79</v>
      </c>
      <c r="BK281" s="192">
        <f>ROUND(I281*H281,2)</f>
        <v>0</v>
      </c>
      <c r="BL281" s="19" t="s">
        <v>154</v>
      </c>
      <c r="BM281" s="191" t="s">
        <v>318</v>
      </c>
    </row>
    <row r="282" spans="1:65" s="2" customFormat="1" ht="11.25">
      <c r="A282" s="36"/>
      <c r="B282" s="37"/>
      <c r="C282" s="38"/>
      <c r="D282" s="193" t="s">
        <v>156</v>
      </c>
      <c r="E282" s="38"/>
      <c r="F282" s="194" t="s">
        <v>319</v>
      </c>
      <c r="G282" s="38"/>
      <c r="H282" s="38"/>
      <c r="I282" s="195"/>
      <c r="J282" s="38"/>
      <c r="K282" s="38"/>
      <c r="L282" s="41"/>
      <c r="M282" s="196"/>
      <c r="N282" s="197"/>
      <c r="O282" s="66"/>
      <c r="P282" s="66"/>
      <c r="Q282" s="66"/>
      <c r="R282" s="66"/>
      <c r="S282" s="66"/>
      <c r="T282" s="67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T282" s="19" t="s">
        <v>156</v>
      </c>
      <c r="AU282" s="19" t="s">
        <v>167</v>
      </c>
    </row>
    <row r="283" spans="1:65" s="13" customFormat="1" ht="11.25">
      <c r="B283" s="198"/>
      <c r="C283" s="199"/>
      <c r="D283" s="200" t="s">
        <v>158</v>
      </c>
      <c r="E283" s="201" t="s">
        <v>19</v>
      </c>
      <c r="F283" s="202" t="s">
        <v>255</v>
      </c>
      <c r="G283" s="199"/>
      <c r="H283" s="201" t="s">
        <v>19</v>
      </c>
      <c r="I283" s="203"/>
      <c r="J283" s="199"/>
      <c r="K283" s="199"/>
      <c r="L283" s="204"/>
      <c r="M283" s="205"/>
      <c r="N283" s="206"/>
      <c r="O283" s="206"/>
      <c r="P283" s="206"/>
      <c r="Q283" s="206"/>
      <c r="R283" s="206"/>
      <c r="S283" s="206"/>
      <c r="T283" s="207"/>
      <c r="AT283" s="208" t="s">
        <v>158</v>
      </c>
      <c r="AU283" s="208" t="s">
        <v>167</v>
      </c>
      <c r="AV283" s="13" t="s">
        <v>79</v>
      </c>
      <c r="AW283" s="13" t="s">
        <v>33</v>
      </c>
      <c r="AX283" s="13" t="s">
        <v>72</v>
      </c>
      <c r="AY283" s="208" t="s">
        <v>146</v>
      </c>
    </row>
    <row r="284" spans="1:65" s="13" customFormat="1" ht="11.25">
      <c r="B284" s="198"/>
      <c r="C284" s="199"/>
      <c r="D284" s="200" t="s">
        <v>158</v>
      </c>
      <c r="E284" s="201" t="s">
        <v>19</v>
      </c>
      <c r="F284" s="202" t="s">
        <v>160</v>
      </c>
      <c r="G284" s="199"/>
      <c r="H284" s="201" t="s">
        <v>19</v>
      </c>
      <c r="I284" s="203"/>
      <c r="J284" s="199"/>
      <c r="K284" s="199"/>
      <c r="L284" s="204"/>
      <c r="M284" s="205"/>
      <c r="N284" s="206"/>
      <c r="O284" s="206"/>
      <c r="P284" s="206"/>
      <c r="Q284" s="206"/>
      <c r="R284" s="206"/>
      <c r="S284" s="206"/>
      <c r="T284" s="207"/>
      <c r="AT284" s="208" t="s">
        <v>158</v>
      </c>
      <c r="AU284" s="208" t="s">
        <v>167</v>
      </c>
      <c r="AV284" s="13" t="s">
        <v>79</v>
      </c>
      <c r="AW284" s="13" t="s">
        <v>33</v>
      </c>
      <c r="AX284" s="13" t="s">
        <v>72</v>
      </c>
      <c r="AY284" s="208" t="s">
        <v>146</v>
      </c>
    </row>
    <row r="285" spans="1:65" s="13" customFormat="1" ht="11.25">
      <c r="B285" s="198"/>
      <c r="C285" s="199"/>
      <c r="D285" s="200" t="s">
        <v>158</v>
      </c>
      <c r="E285" s="201" t="s">
        <v>19</v>
      </c>
      <c r="F285" s="202" t="s">
        <v>320</v>
      </c>
      <c r="G285" s="199"/>
      <c r="H285" s="201" t="s">
        <v>19</v>
      </c>
      <c r="I285" s="203"/>
      <c r="J285" s="199"/>
      <c r="K285" s="199"/>
      <c r="L285" s="204"/>
      <c r="M285" s="205"/>
      <c r="N285" s="206"/>
      <c r="O285" s="206"/>
      <c r="P285" s="206"/>
      <c r="Q285" s="206"/>
      <c r="R285" s="206"/>
      <c r="S285" s="206"/>
      <c r="T285" s="207"/>
      <c r="AT285" s="208" t="s">
        <v>158</v>
      </c>
      <c r="AU285" s="208" t="s">
        <v>167</v>
      </c>
      <c r="AV285" s="13" t="s">
        <v>79</v>
      </c>
      <c r="AW285" s="13" t="s">
        <v>33</v>
      </c>
      <c r="AX285" s="13" t="s">
        <v>72</v>
      </c>
      <c r="AY285" s="208" t="s">
        <v>146</v>
      </c>
    </row>
    <row r="286" spans="1:65" s="14" customFormat="1" ht="11.25">
      <c r="B286" s="209"/>
      <c r="C286" s="210"/>
      <c r="D286" s="200" t="s">
        <v>158</v>
      </c>
      <c r="E286" s="211" t="s">
        <v>19</v>
      </c>
      <c r="F286" s="212" t="s">
        <v>321</v>
      </c>
      <c r="G286" s="210"/>
      <c r="H286" s="213">
        <v>42.725999999999999</v>
      </c>
      <c r="I286" s="214"/>
      <c r="J286" s="210"/>
      <c r="K286" s="210"/>
      <c r="L286" s="215"/>
      <c r="M286" s="216"/>
      <c r="N286" s="217"/>
      <c r="O286" s="217"/>
      <c r="P286" s="217"/>
      <c r="Q286" s="217"/>
      <c r="R286" s="217"/>
      <c r="S286" s="217"/>
      <c r="T286" s="218"/>
      <c r="AT286" s="219" t="s">
        <v>158</v>
      </c>
      <c r="AU286" s="219" t="s">
        <v>167</v>
      </c>
      <c r="AV286" s="14" t="s">
        <v>81</v>
      </c>
      <c r="AW286" s="14" t="s">
        <v>33</v>
      </c>
      <c r="AX286" s="14" t="s">
        <v>72</v>
      </c>
      <c r="AY286" s="219" t="s">
        <v>146</v>
      </c>
    </row>
    <row r="287" spans="1:65" s="14" customFormat="1" ht="11.25">
      <c r="B287" s="209"/>
      <c r="C287" s="210"/>
      <c r="D287" s="200" t="s">
        <v>158</v>
      </c>
      <c r="E287" s="211" t="s">
        <v>19</v>
      </c>
      <c r="F287" s="212" t="s">
        <v>322</v>
      </c>
      <c r="G287" s="210"/>
      <c r="H287" s="213">
        <v>28.241</v>
      </c>
      <c r="I287" s="214"/>
      <c r="J287" s="210"/>
      <c r="K287" s="210"/>
      <c r="L287" s="215"/>
      <c r="M287" s="216"/>
      <c r="N287" s="217"/>
      <c r="O287" s="217"/>
      <c r="P287" s="217"/>
      <c r="Q287" s="217"/>
      <c r="R287" s="217"/>
      <c r="S287" s="217"/>
      <c r="T287" s="218"/>
      <c r="AT287" s="219" t="s">
        <v>158</v>
      </c>
      <c r="AU287" s="219" t="s">
        <v>167</v>
      </c>
      <c r="AV287" s="14" t="s">
        <v>81</v>
      </c>
      <c r="AW287" s="14" t="s">
        <v>33</v>
      </c>
      <c r="AX287" s="14" t="s">
        <v>72</v>
      </c>
      <c r="AY287" s="219" t="s">
        <v>146</v>
      </c>
    </row>
    <row r="288" spans="1:65" s="15" customFormat="1" ht="11.25">
      <c r="B288" s="220"/>
      <c r="C288" s="221"/>
      <c r="D288" s="200" t="s">
        <v>158</v>
      </c>
      <c r="E288" s="222" t="s">
        <v>19</v>
      </c>
      <c r="F288" s="223" t="s">
        <v>162</v>
      </c>
      <c r="G288" s="221"/>
      <c r="H288" s="224">
        <v>70.966999999999999</v>
      </c>
      <c r="I288" s="225"/>
      <c r="J288" s="221"/>
      <c r="K288" s="221"/>
      <c r="L288" s="226"/>
      <c r="M288" s="227"/>
      <c r="N288" s="228"/>
      <c r="O288" s="228"/>
      <c r="P288" s="228"/>
      <c r="Q288" s="228"/>
      <c r="R288" s="228"/>
      <c r="S288" s="228"/>
      <c r="T288" s="229"/>
      <c r="AT288" s="230" t="s">
        <v>158</v>
      </c>
      <c r="AU288" s="230" t="s">
        <v>167</v>
      </c>
      <c r="AV288" s="15" t="s">
        <v>154</v>
      </c>
      <c r="AW288" s="15" t="s">
        <v>4</v>
      </c>
      <c r="AX288" s="15" t="s">
        <v>79</v>
      </c>
      <c r="AY288" s="230" t="s">
        <v>146</v>
      </c>
    </row>
    <row r="289" spans="1:65" s="2" customFormat="1" ht="21.75" customHeight="1">
      <c r="A289" s="36"/>
      <c r="B289" s="37"/>
      <c r="C289" s="180" t="s">
        <v>323</v>
      </c>
      <c r="D289" s="180" t="s">
        <v>149</v>
      </c>
      <c r="E289" s="181" t="s">
        <v>324</v>
      </c>
      <c r="F289" s="182" t="s">
        <v>325</v>
      </c>
      <c r="G289" s="183" t="s">
        <v>152</v>
      </c>
      <c r="H289" s="184">
        <v>2.6640000000000001</v>
      </c>
      <c r="I289" s="185"/>
      <c r="J289" s="186">
        <f>ROUND(I289*H289,2)</f>
        <v>0</v>
      </c>
      <c r="K289" s="182" t="s">
        <v>153</v>
      </c>
      <c r="L289" s="41"/>
      <c r="M289" s="187" t="s">
        <v>19</v>
      </c>
      <c r="N289" s="188" t="s">
        <v>43</v>
      </c>
      <c r="O289" s="66"/>
      <c r="P289" s="189">
        <f>O289*H289</f>
        <v>0</v>
      </c>
      <c r="Q289" s="189">
        <v>2.7300000000000001E-2</v>
      </c>
      <c r="R289" s="189">
        <f>Q289*H289</f>
        <v>7.2727200000000006E-2</v>
      </c>
      <c r="S289" s="189">
        <v>0</v>
      </c>
      <c r="T289" s="190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191" t="s">
        <v>154</v>
      </c>
      <c r="AT289" s="191" t="s">
        <v>149</v>
      </c>
      <c r="AU289" s="191" t="s">
        <v>167</v>
      </c>
      <c r="AY289" s="19" t="s">
        <v>146</v>
      </c>
      <c r="BE289" s="192">
        <f>IF(N289="základní",J289,0)</f>
        <v>0</v>
      </c>
      <c r="BF289" s="192">
        <f>IF(N289="snížená",J289,0)</f>
        <v>0</v>
      </c>
      <c r="BG289" s="192">
        <f>IF(N289="zákl. přenesená",J289,0)</f>
        <v>0</v>
      </c>
      <c r="BH289" s="192">
        <f>IF(N289="sníž. přenesená",J289,0)</f>
        <v>0</v>
      </c>
      <c r="BI289" s="192">
        <f>IF(N289="nulová",J289,0)</f>
        <v>0</v>
      </c>
      <c r="BJ289" s="19" t="s">
        <v>79</v>
      </c>
      <c r="BK289" s="192">
        <f>ROUND(I289*H289,2)</f>
        <v>0</v>
      </c>
      <c r="BL289" s="19" t="s">
        <v>154</v>
      </c>
      <c r="BM289" s="191" t="s">
        <v>326</v>
      </c>
    </row>
    <row r="290" spans="1:65" s="2" customFormat="1" ht="11.25">
      <c r="A290" s="36"/>
      <c r="B290" s="37"/>
      <c r="C290" s="38"/>
      <c r="D290" s="193" t="s">
        <v>156</v>
      </c>
      <c r="E290" s="38"/>
      <c r="F290" s="194" t="s">
        <v>327</v>
      </c>
      <c r="G290" s="38"/>
      <c r="H290" s="38"/>
      <c r="I290" s="195"/>
      <c r="J290" s="38"/>
      <c r="K290" s="38"/>
      <c r="L290" s="41"/>
      <c r="M290" s="196"/>
      <c r="N290" s="197"/>
      <c r="O290" s="66"/>
      <c r="P290" s="66"/>
      <c r="Q290" s="66"/>
      <c r="R290" s="66"/>
      <c r="S290" s="66"/>
      <c r="T290" s="67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T290" s="19" t="s">
        <v>156</v>
      </c>
      <c r="AU290" s="19" t="s">
        <v>167</v>
      </c>
    </row>
    <row r="291" spans="1:65" s="13" customFormat="1" ht="11.25">
      <c r="B291" s="198"/>
      <c r="C291" s="199"/>
      <c r="D291" s="200" t="s">
        <v>158</v>
      </c>
      <c r="E291" s="201" t="s">
        <v>19</v>
      </c>
      <c r="F291" s="202" t="s">
        <v>159</v>
      </c>
      <c r="G291" s="199"/>
      <c r="H291" s="201" t="s">
        <v>19</v>
      </c>
      <c r="I291" s="203"/>
      <c r="J291" s="199"/>
      <c r="K291" s="199"/>
      <c r="L291" s="204"/>
      <c r="M291" s="205"/>
      <c r="N291" s="206"/>
      <c r="O291" s="206"/>
      <c r="P291" s="206"/>
      <c r="Q291" s="206"/>
      <c r="R291" s="206"/>
      <c r="S291" s="206"/>
      <c r="T291" s="207"/>
      <c r="AT291" s="208" t="s">
        <v>158</v>
      </c>
      <c r="AU291" s="208" t="s">
        <v>167</v>
      </c>
      <c r="AV291" s="13" t="s">
        <v>79</v>
      </c>
      <c r="AW291" s="13" t="s">
        <v>33</v>
      </c>
      <c r="AX291" s="13" t="s">
        <v>72</v>
      </c>
      <c r="AY291" s="208" t="s">
        <v>146</v>
      </c>
    </row>
    <row r="292" spans="1:65" s="13" customFormat="1" ht="11.25">
      <c r="B292" s="198"/>
      <c r="C292" s="199"/>
      <c r="D292" s="200" t="s">
        <v>158</v>
      </c>
      <c r="E292" s="201" t="s">
        <v>19</v>
      </c>
      <c r="F292" s="202" t="s">
        <v>160</v>
      </c>
      <c r="G292" s="199"/>
      <c r="H292" s="201" t="s">
        <v>19</v>
      </c>
      <c r="I292" s="203"/>
      <c r="J292" s="199"/>
      <c r="K292" s="199"/>
      <c r="L292" s="204"/>
      <c r="M292" s="205"/>
      <c r="N292" s="206"/>
      <c r="O292" s="206"/>
      <c r="P292" s="206"/>
      <c r="Q292" s="206"/>
      <c r="R292" s="206"/>
      <c r="S292" s="206"/>
      <c r="T292" s="207"/>
      <c r="AT292" s="208" t="s">
        <v>158</v>
      </c>
      <c r="AU292" s="208" t="s">
        <v>167</v>
      </c>
      <c r="AV292" s="13" t="s">
        <v>79</v>
      </c>
      <c r="AW292" s="13" t="s">
        <v>33</v>
      </c>
      <c r="AX292" s="13" t="s">
        <v>72</v>
      </c>
      <c r="AY292" s="208" t="s">
        <v>146</v>
      </c>
    </row>
    <row r="293" spans="1:65" s="13" customFormat="1" ht="11.25">
      <c r="B293" s="198"/>
      <c r="C293" s="199"/>
      <c r="D293" s="200" t="s">
        <v>158</v>
      </c>
      <c r="E293" s="201" t="s">
        <v>19</v>
      </c>
      <c r="F293" s="202" t="s">
        <v>280</v>
      </c>
      <c r="G293" s="199"/>
      <c r="H293" s="201" t="s">
        <v>19</v>
      </c>
      <c r="I293" s="203"/>
      <c r="J293" s="199"/>
      <c r="K293" s="199"/>
      <c r="L293" s="204"/>
      <c r="M293" s="205"/>
      <c r="N293" s="206"/>
      <c r="O293" s="206"/>
      <c r="P293" s="206"/>
      <c r="Q293" s="206"/>
      <c r="R293" s="206"/>
      <c r="S293" s="206"/>
      <c r="T293" s="207"/>
      <c r="AT293" s="208" t="s">
        <v>158</v>
      </c>
      <c r="AU293" s="208" t="s">
        <v>167</v>
      </c>
      <c r="AV293" s="13" t="s">
        <v>79</v>
      </c>
      <c r="AW293" s="13" t="s">
        <v>33</v>
      </c>
      <c r="AX293" s="13" t="s">
        <v>72</v>
      </c>
      <c r="AY293" s="208" t="s">
        <v>146</v>
      </c>
    </row>
    <row r="294" spans="1:65" s="14" customFormat="1" ht="11.25">
      <c r="B294" s="209"/>
      <c r="C294" s="210"/>
      <c r="D294" s="200" t="s">
        <v>158</v>
      </c>
      <c r="E294" s="211" t="s">
        <v>19</v>
      </c>
      <c r="F294" s="212" t="s">
        <v>281</v>
      </c>
      <c r="G294" s="210"/>
      <c r="H294" s="213">
        <v>2.6640000000000001</v>
      </c>
      <c r="I294" s="214"/>
      <c r="J294" s="210"/>
      <c r="K294" s="210"/>
      <c r="L294" s="215"/>
      <c r="M294" s="216"/>
      <c r="N294" s="217"/>
      <c r="O294" s="217"/>
      <c r="P294" s="217"/>
      <c r="Q294" s="217"/>
      <c r="R294" s="217"/>
      <c r="S294" s="217"/>
      <c r="T294" s="218"/>
      <c r="AT294" s="219" t="s">
        <v>158</v>
      </c>
      <c r="AU294" s="219" t="s">
        <v>167</v>
      </c>
      <c r="AV294" s="14" t="s">
        <v>81</v>
      </c>
      <c r="AW294" s="14" t="s">
        <v>33</v>
      </c>
      <c r="AX294" s="14" t="s">
        <v>72</v>
      </c>
      <c r="AY294" s="219" t="s">
        <v>146</v>
      </c>
    </row>
    <row r="295" spans="1:65" s="15" customFormat="1" ht="11.25">
      <c r="B295" s="220"/>
      <c r="C295" s="221"/>
      <c r="D295" s="200" t="s">
        <v>158</v>
      </c>
      <c r="E295" s="222" t="s">
        <v>19</v>
      </c>
      <c r="F295" s="223" t="s">
        <v>162</v>
      </c>
      <c r="G295" s="221"/>
      <c r="H295" s="224">
        <v>2.6640000000000001</v>
      </c>
      <c r="I295" s="225"/>
      <c r="J295" s="221"/>
      <c r="K295" s="221"/>
      <c r="L295" s="226"/>
      <c r="M295" s="227"/>
      <c r="N295" s="228"/>
      <c r="O295" s="228"/>
      <c r="P295" s="228"/>
      <c r="Q295" s="228"/>
      <c r="R295" s="228"/>
      <c r="S295" s="228"/>
      <c r="T295" s="229"/>
      <c r="AT295" s="230" t="s">
        <v>158</v>
      </c>
      <c r="AU295" s="230" t="s">
        <v>167</v>
      </c>
      <c r="AV295" s="15" t="s">
        <v>154</v>
      </c>
      <c r="AW295" s="15" t="s">
        <v>4</v>
      </c>
      <c r="AX295" s="15" t="s">
        <v>79</v>
      </c>
      <c r="AY295" s="230" t="s">
        <v>146</v>
      </c>
    </row>
    <row r="296" spans="1:65" s="2" customFormat="1" ht="21.75" customHeight="1">
      <c r="A296" s="36"/>
      <c r="B296" s="37"/>
      <c r="C296" s="180" t="s">
        <v>328</v>
      </c>
      <c r="D296" s="180" t="s">
        <v>149</v>
      </c>
      <c r="E296" s="181" t="s">
        <v>329</v>
      </c>
      <c r="F296" s="182" t="s">
        <v>330</v>
      </c>
      <c r="G296" s="183" t="s">
        <v>152</v>
      </c>
      <c r="H296" s="184">
        <v>2.6640000000000001</v>
      </c>
      <c r="I296" s="185"/>
      <c r="J296" s="186">
        <f>ROUND(I296*H296,2)</f>
        <v>0</v>
      </c>
      <c r="K296" s="182" t="s">
        <v>153</v>
      </c>
      <c r="L296" s="41"/>
      <c r="M296" s="187" t="s">
        <v>19</v>
      </c>
      <c r="N296" s="188" t="s">
        <v>43</v>
      </c>
      <c r="O296" s="66"/>
      <c r="P296" s="189">
        <f>O296*H296</f>
        <v>0</v>
      </c>
      <c r="Q296" s="189">
        <v>7.3499999999999998E-3</v>
      </c>
      <c r="R296" s="189">
        <f>Q296*H296</f>
        <v>1.9580400000000001E-2</v>
      </c>
      <c r="S296" s="189">
        <v>0</v>
      </c>
      <c r="T296" s="190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191" t="s">
        <v>154</v>
      </c>
      <c r="AT296" s="191" t="s">
        <v>149</v>
      </c>
      <c r="AU296" s="191" t="s">
        <v>167</v>
      </c>
      <c r="AY296" s="19" t="s">
        <v>146</v>
      </c>
      <c r="BE296" s="192">
        <f>IF(N296="základní",J296,0)</f>
        <v>0</v>
      </c>
      <c r="BF296" s="192">
        <f>IF(N296="snížená",J296,0)</f>
        <v>0</v>
      </c>
      <c r="BG296" s="192">
        <f>IF(N296="zákl. přenesená",J296,0)</f>
        <v>0</v>
      </c>
      <c r="BH296" s="192">
        <f>IF(N296="sníž. přenesená",J296,0)</f>
        <v>0</v>
      </c>
      <c r="BI296" s="192">
        <f>IF(N296="nulová",J296,0)</f>
        <v>0</v>
      </c>
      <c r="BJ296" s="19" t="s">
        <v>79</v>
      </c>
      <c r="BK296" s="192">
        <f>ROUND(I296*H296,2)</f>
        <v>0</v>
      </c>
      <c r="BL296" s="19" t="s">
        <v>154</v>
      </c>
      <c r="BM296" s="191" t="s">
        <v>331</v>
      </c>
    </row>
    <row r="297" spans="1:65" s="2" customFormat="1" ht="11.25">
      <c r="A297" s="36"/>
      <c r="B297" s="37"/>
      <c r="C297" s="38"/>
      <c r="D297" s="193" t="s">
        <v>156</v>
      </c>
      <c r="E297" s="38"/>
      <c r="F297" s="194" t="s">
        <v>332</v>
      </c>
      <c r="G297" s="38"/>
      <c r="H297" s="38"/>
      <c r="I297" s="195"/>
      <c r="J297" s="38"/>
      <c r="K297" s="38"/>
      <c r="L297" s="41"/>
      <c r="M297" s="196"/>
      <c r="N297" s="197"/>
      <c r="O297" s="66"/>
      <c r="P297" s="66"/>
      <c r="Q297" s="66"/>
      <c r="R297" s="66"/>
      <c r="S297" s="66"/>
      <c r="T297" s="67"/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T297" s="19" t="s">
        <v>156</v>
      </c>
      <c r="AU297" s="19" t="s">
        <v>167</v>
      </c>
    </row>
    <row r="298" spans="1:65" s="13" customFormat="1" ht="11.25">
      <c r="B298" s="198"/>
      <c r="C298" s="199"/>
      <c r="D298" s="200" t="s">
        <v>158</v>
      </c>
      <c r="E298" s="201" t="s">
        <v>19</v>
      </c>
      <c r="F298" s="202" t="s">
        <v>159</v>
      </c>
      <c r="G298" s="199"/>
      <c r="H298" s="201" t="s">
        <v>19</v>
      </c>
      <c r="I298" s="203"/>
      <c r="J298" s="199"/>
      <c r="K298" s="199"/>
      <c r="L298" s="204"/>
      <c r="M298" s="205"/>
      <c r="N298" s="206"/>
      <c r="O298" s="206"/>
      <c r="P298" s="206"/>
      <c r="Q298" s="206"/>
      <c r="R298" s="206"/>
      <c r="S298" s="206"/>
      <c r="T298" s="207"/>
      <c r="AT298" s="208" t="s">
        <v>158</v>
      </c>
      <c r="AU298" s="208" t="s">
        <v>167</v>
      </c>
      <c r="AV298" s="13" t="s">
        <v>79</v>
      </c>
      <c r="AW298" s="13" t="s">
        <v>33</v>
      </c>
      <c r="AX298" s="13" t="s">
        <v>72</v>
      </c>
      <c r="AY298" s="208" t="s">
        <v>146</v>
      </c>
    </row>
    <row r="299" spans="1:65" s="13" customFormat="1" ht="11.25">
      <c r="B299" s="198"/>
      <c r="C299" s="199"/>
      <c r="D299" s="200" t="s">
        <v>158</v>
      </c>
      <c r="E299" s="201" t="s">
        <v>19</v>
      </c>
      <c r="F299" s="202" t="s">
        <v>160</v>
      </c>
      <c r="G299" s="199"/>
      <c r="H299" s="201" t="s">
        <v>19</v>
      </c>
      <c r="I299" s="203"/>
      <c r="J299" s="199"/>
      <c r="K299" s="199"/>
      <c r="L299" s="204"/>
      <c r="M299" s="205"/>
      <c r="N299" s="206"/>
      <c r="O299" s="206"/>
      <c r="P299" s="206"/>
      <c r="Q299" s="206"/>
      <c r="R299" s="206"/>
      <c r="S299" s="206"/>
      <c r="T299" s="207"/>
      <c r="AT299" s="208" t="s">
        <v>158</v>
      </c>
      <c r="AU299" s="208" t="s">
        <v>167</v>
      </c>
      <c r="AV299" s="13" t="s">
        <v>79</v>
      </c>
      <c r="AW299" s="13" t="s">
        <v>33</v>
      </c>
      <c r="AX299" s="13" t="s">
        <v>72</v>
      </c>
      <c r="AY299" s="208" t="s">
        <v>146</v>
      </c>
    </row>
    <row r="300" spans="1:65" s="13" customFormat="1" ht="11.25">
      <c r="B300" s="198"/>
      <c r="C300" s="199"/>
      <c r="D300" s="200" t="s">
        <v>158</v>
      </c>
      <c r="E300" s="201" t="s">
        <v>19</v>
      </c>
      <c r="F300" s="202" t="s">
        <v>280</v>
      </c>
      <c r="G300" s="199"/>
      <c r="H300" s="201" t="s">
        <v>19</v>
      </c>
      <c r="I300" s="203"/>
      <c r="J300" s="199"/>
      <c r="K300" s="199"/>
      <c r="L300" s="204"/>
      <c r="M300" s="205"/>
      <c r="N300" s="206"/>
      <c r="O300" s="206"/>
      <c r="P300" s="206"/>
      <c r="Q300" s="206"/>
      <c r="R300" s="206"/>
      <c r="S300" s="206"/>
      <c r="T300" s="207"/>
      <c r="AT300" s="208" t="s">
        <v>158</v>
      </c>
      <c r="AU300" s="208" t="s">
        <v>167</v>
      </c>
      <c r="AV300" s="13" t="s">
        <v>79</v>
      </c>
      <c r="AW300" s="13" t="s">
        <v>33</v>
      </c>
      <c r="AX300" s="13" t="s">
        <v>72</v>
      </c>
      <c r="AY300" s="208" t="s">
        <v>146</v>
      </c>
    </row>
    <row r="301" spans="1:65" s="14" customFormat="1" ht="11.25">
      <c r="B301" s="209"/>
      <c r="C301" s="210"/>
      <c r="D301" s="200" t="s">
        <v>158</v>
      </c>
      <c r="E301" s="211" t="s">
        <v>19</v>
      </c>
      <c r="F301" s="212" t="s">
        <v>281</v>
      </c>
      <c r="G301" s="210"/>
      <c r="H301" s="213">
        <v>2.6640000000000001</v>
      </c>
      <c r="I301" s="214"/>
      <c r="J301" s="210"/>
      <c r="K301" s="210"/>
      <c r="L301" s="215"/>
      <c r="M301" s="216"/>
      <c r="N301" s="217"/>
      <c r="O301" s="217"/>
      <c r="P301" s="217"/>
      <c r="Q301" s="217"/>
      <c r="R301" s="217"/>
      <c r="S301" s="217"/>
      <c r="T301" s="218"/>
      <c r="AT301" s="219" t="s">
        <v>158</v>
      </c>
      <c r="AU301" s="219" t="s">
        <v>167</v>
      </c>
      <c r="AV301" s="14" t="s">
        <v>81</v>
      </c>
      <c r="AW301" s="14" t="s">
        <v>33</v>
      </c>
      <c r="AX301" s="14" t="s">
        <v>72</v>
      </c>
      <c r="AY301" s="219" t="s">
        <v>146</v>
      </c>
    </row>
    <row r="302" spans="1:65" s="15" customFormat="1" ht="11.25">
      <c r="B302" s="220"/>
      <c r="C302" s="221"/>
      <c r="D302" s="200" t="s">
        <v>158</v>
      </c>
      <c r="E302" s="222" t="s">
        <v>19</v>
      </c>
      <c r="F302" s="223" t="s">
        <v>162</v>
      </c>
      <c r="G302" s="221"/>
      <c r="H302" s="224">
        <v>2.6640000000000001</v>
      </c>
      <c r="I302" s="225"/>
      <c r="J302" s="221"/>
      <c r="K302" s="221"/>
      <c r="L302" s="226"/>
      <c r="M302" s="227"/>
      <c r="N302" s="228"/>
      <c r="O302" s="228"/>
      <c r="P302" s="228"/>
      <c r="Q302" s="228"/>
      <c r="R302" s="228"/>
      <c r="S302" s="228"/>
      <c r="T302" s="229"/>
      <c r="AT302" s="230" t="s">
        <v>158</v>
      </c>
      <c r="AU302" s="230" t="s">
        <v>167</v>
      </c>
      <c r="AV302" s="15" t="s">
        <v>154</v>
      </c>
      <c r="AW302" s="15" t="s">
        <v>4</v>
      </c>
      <c r="AX302" s="15" t="s">
        <v>79</v>
      </c>
      <c r="AY302" s="230" t="s">
        <v>146</v>
      </c>
    </row>
    <row r="303" spans="1:65" s="2" customFormat="1" ht="24.2" customHeight="1">
      <c r="A303" s="36"/>
      <c r="B303" s="37"/>
      <c r="C303" s="180" t="s">
        <v>333</v>
      </c>
      <c r="D303" s="180" t="s">
        <v>149</v>
      </c>
      <c r="E303" s="181" t="s">
        <v>334</v>
      </c>
      <c r="F303" s="182" t="s">
        <v>335</v>
      </c>
      <c r="G303" s="183" t="s">
        <v>152</v>
      </c>
      <c r="H303" s="184">
        <v>2.6640000000000001</v>
      </c>
      <c r="I303" s="185"/>
      <c r="J303" s="186">
        <f>ROUND(I303*H303,2)</f>
        <v>0</v>
      </c>
      <c r="K303" s="182" t="s">
        <v>153</v>
      </c>
      <c r="L303" s="41"/>
      <c r="M303" s="187" t="s">
        <v>19</v>
      </c>
      <c r="N303" s="188" t="s">
        <v>43</v>
      </c>
      <c r="O303" s="66"/>
      <c r="P303" s="189">
        <f>O303*H303</f>
        <v>0</v>
      </c>
      <c r="Q303" s="189">
        <v>6.5599999999999999E-3</v>
      </c>
      <c r="R303" s="189">
        <f>Q303*H303</f>
        <v>1.7475839999999999E-2</v>
      </c>
      <c r="S303" s="189">
        <v>0</v>
      </c>
      <c r="T303" s="190">
        <f>S303*H303</f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191" t="s">
        <v>154</v>
      </c>
      <c r="AT303" s="191" t="s">
        <v>149</v>
      </c>
      <c r="AU303" s="191" t="s">
        <v>167</v>
      </c>
      <c r="AY303" s="19" t="s">
        <v>146</v>
      </c>
      <c r="BE303" s="192">
        <f>IF(N303="základní",J303,0)</f>
        <v>0</v>
      </c>
      <c r="BF303" s="192">
        <f>IF(N303="snížená",J303,0)</f>
        <v>0</v>
      </c>
      <c r="BG303" s="192">
        <f>IF(N303="zákl. přenesená",J303,0)</f>
        <v>0</v>
      </c>
      <c r="BH303" s="192">
        <f>IF(N303="sníž. přenesená",J303,0)</f>
        <v>0</v>
      </c>
      <c r="BI303" s="192">
        <f>IF(N303="nulová",J303,0)</f>
        <v>0</v>
      </c>
      <c r="BJ303" s="19" t="s">
        <v>79</v>
      </c>
      <c r="BK303" s="192">
        <f>ROUND(I303*H303,2)</f>
        <v>0</v>
      </c>
      <c r="BL303" s="19" t="s">
        <v>154</v>
      </c>
      <c r="BM303" s="191" t="s">
        <v>336</v>
      </c>
    </row>
    <row r="304" spans="1:65" s="2" customFormat="1" ht="11.25">
      <c r="A304" s="36"/>
      <c r="B304" s="37"/>
      <c r="C304" s="38"/>
      <c r="D304" s="193" t="s">
        <v>156</v>
      </c>
      <c r="E304" s="38"/>
      <c r="F304" s="194" t="s">
        <v>337</v>
      </c>
      <c r="G304" s="38"/>
      <c r="H304" s="38"/>
      <c r="I304" s="195"/>
      <c r="J304" s="38"/>
      <c r="K304" s="38"/>
      <c r="L304" s="41"/>
      <c r="M304" s="196"/>
      <c r="N304" s="197"/>
      <c r="O304" s="66"/>
      <c r="P304" s="66"/>
      <c r="Q304" s="66"/>
      <c r="R304" s="66"/>
      <c r="S304" s="66"/>
      <c r="T304" s="67"/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T304" s="19" t="s">
        <v>156</v>
      </c>
      <c r="AU304" s="19" t="s">
        <v>167</v>
      </c>
    </row>
    <row r="305" spans="1:65" s="13" customFormat="1" ht="11.25">
      <c r="B305" s="198"/>
      <c r="C305" s="199"/>
      <c r="D305" s="200" t="s">
        <v>158</v>
      </c>
      <c r="E305" s="201" t="s">
        <v>19</v>
      </c>
      <c r="F305" s="202" t="s">
        <v>159</v>
      </c>
      <c r="G305" s="199"/>
      <c r="H305" s="201" t="s">
        <v>19</v>
      </c>
      <c r="I305" s="203"/>
      <c r="J305" s="199"/>
      <c r="K305" s="199"/>
      <c r="L305" s="204"/>
      <c r="M305" s="205"/>
      <c r="N305" s="206"/>
      <c r="O305" s="206"/>
      <c r="P305" s="206"/>
      <c r="Q305" s="206"/>
      <c r="R305" s="206"/>
      <c r="S305" s="206"/>
      <c r="T305" s="207"/>
      <c r="AT305" s="208" t="s">
        <v>158</v>
      </c>
      <c r="AU305" s="208" t="s">
        <v>167</v>
      </c>
      <c r="AV305" s="13" t="s">
        <v>79</v>
      </c>
      <c r="AW305" s="13" t="s">
        <v>33</v>
      </c>
      <c r="AX305" s="13" t="s">
        <v>72</v>
      </c>
      <c r="AY305" s="208" t="s">
        <v>146</v>
      </c>
    </row>
    <row r="306" spans="1:65" s="13" customFormat="1" ht="11.25">
      <c r="B306" s="198"/>
      <c r="C306" s="199"/>
      <c r="D306" s="200" t="s">
        <v>158</v>
      </c>
      <c r="E306" s="201" t="s">
        <v>19</v>
      </c>
      <c r="F306" s="202" t="s">
        <v>160</v>
      </c>
      <c r="G306" s="199"/>
      <c r="H306" s="201" t="s">
        <v>19</v>
      </c>
      <c r="I306" s="203"/>
      <c r="J306" s="199"/>
      <c r="K306" s="199"/>
      <c r="L306" s="204"/>
      <c r="M306" s="205"/>
      <c r="N306" s="206"/>
      <c r="O306" s="206"/>
      <c r="P306" s="206"/>
      <c r="Q306" s="206"/>
      <c r="R306" s="206"/>
      <c r="S306" s="206"/>
      <c r="T306" s="207"/>
      <c r="AT306" s="208" t="s">
        <v>158</v>
      </c>
      <c r="AU306" s="208" t="s">
        <v>167</v>
      </c>
      <c r="AV306" s="13" t="s">
        <v>79</v>
      </c>
      <c r="AW306" s="13" t="s">
        <v>33</v>
      </c>
      <c r="AX306" s="13" t="s">
        <v>72</v>
      </c>
      <c r="AY306" s="208" t="s">
        <v>146</v>
      </c>
    </row>
    <row r="307" spans="1:65" s="13" customFormat="1" ht="11.25">
      <c r="B307" s="198"/>
      <c r="C307" s="199"/>
      <c r="D307" s="200" t="s">
        <v>158</v>
      </c>
      <c r="E307" s="201" t="s">
        <v>19</v>
      </c>
      <c r="F307" s="202" t="s">
        <v>280</v>
      </c>
      <c r="G307" s="199"/>
      <c r="H307" s="201" t="s">
        <v>19</v>
      </c>
      <c r="I307" s="203"/>
      <c r="J307" s="199"/>
      <c r="K307" s="199"/>
      <c r="L307" s="204"/>
      <c r="M307" s="205"/>
      <c r="N307" s="206"/>
      <c r="O307" s="206"/>
      <c r="P307" s="206"/>
      <c r="Q307" s="206"/>
      <c r="R307" s="206"/>
      <c r="S307" s="206"/>
      <c r="T307" s="207"/>
      <c r="AT307" s="208" t="s">
        <v>158</v>
      </c>
      <c r="AU307" s="208" t="s">
        <v>167</v>
      </c>
      <c r="AV307" s="13" t="s">
        <v>79</v>
      </c>
      <c r="AW307" s="13" t="s">
        <v>33</v>
      </c>
      <c r="AX307" s="13" t="s">
        <v>72</v>
      </c>
      <c r="AY307" s="208" t="s">
        <v>146</v>
      </c>
    </row>
    <row r="308" spans="1:65" s="14" customFormat="1" ht="11.25">
      <c r="B308" s="209"/>
      <c r="C308" s="210"/>
      <c r="D308" s="200" t="s">
        <v>158</v>
      </c>
      <c r="E308" s="211" t="s">
        <v>19</v>
      </c>
      <c r="F308" s="212" t="s">
        <v>281</v>
      </c>
      <c r="G308" s="210"/>
      <c r="H308" s="213">
        <v>2.6640000000000001</v>
      </c>
      <c r="I308" s="214"/>
      <c r="J308" s="210"/>
      <c r="K308" s="210"/>
      <c r="L308" s="215"/>
      <c r="M308" s="216"/>
      <c r="N308" s="217"/>
      <c r="O308" s="217"/>
      <c r="P308" s="217"/>
      <c r="Q308" s="217"/>
      <c r="R308" s="217"/>
      <c r="S308" s="217"/>
      <c r="T308" s="218"/>
      <c r="AT308" s="219" t="s">
        <v>158</v>
      </c>
      <c r="AU308" s="219" t="s">
        <v>167</v>
      </c>
      <c r="AV308" s="14" t="s">
        <v>81</v>
      </c>
      <c r="AW308" s="14" t="s">
        <v>33</v>
      </c>
      <c r="AX308" s="14" t="s">
        <v>72</v>
      </c>
      <c r="AY308" s="219" t="s">
        <v>146</v>
      </c>
    </row>
    <row r="309" spans="1:65" s="15" customFormat="1" ht="11.25">
      <c r="B309" s="220"/>
      <c r="C309" s="221"/>
      <c r="D309" s="200" t="s">
        <v>158</v>
      </c>
      <c r="E309" s="222" t="s">
        <v>19</v>
      </c>
      <c r="F309" s="223" t="s">
        <v>162</v>
      </c>
      <c r="G309" s="221"/>
      <c r="H309" s="224">
        <v>2.6640000000000001</v>
      </c>
      <c r="I309" s="225"/>
      <c r="J309" s="221"/>
      <c r="K309" s="221"/>
      <c r="L309" s="226"/>
      <c r="M309" s="227"/>
      <c r="N309" s="228"/>
      <c r="O309" s="228"/>
      <c r="P309" s="228"/>
      <c r="Q309" s="228"/>
      <c r="R309" s="228"/>
      <c r="S309" s="228"/>
      <c r="T309" s="229"/>
      <c r="AT309" s="230" t="s">
        <v>158</v>
      </c>
      <c r="AU309" s="230" t="s">
        <v>167</v>
      </c>
      <c r="AV309" s="15" t="s">
        <v>154</v>
      </c>
      <c r="AW309" s="15" t="s">
        <v>4</v>
      </c>
      <c r="AX309" s="15" t="s">
        <v>79</v>
      </c>
      <c r="AY309" s="230" t="s">
        <v>146</v>
      </c>
    </row>
    <row r="310" spans="1:65" s="2" customFormat="1" ht="24.2" customHeight="1">
      <c r="A310" s="36"/>
      <c r="B310" s="37"/>
      <c r="C310" s="180" t="s">
        <v>338</v>
      </c>
      <c r="D310" s="180" t="s">
        <v>149</v>
      </c>
      <c r="E310" s="181" t="s">
        <v>339</v>
      </c>
      <c r="F310" s="182" t="s">
        <v>340</v>
      </c>
      <c r="G310" s="183" t="s">
        <v>152</v>
      </c>
      <c r="H310" s="184">
        <v>70.966999999999999</v>
      </c>
      <c r="I310" s="185"/>
      <c r="J310" s="186">
        <f>ROUND(I310*H310,2)</f>
        <v>0</v>
      </c>
      <c r="K310" s="182" t="s">
        <v>153</v>
      </c>
      <c r="L310" s="41"/>
      <c r="M310" s="187" t="s">
        <v>19</v>
      </c>
      <c r="N310" s="188" t="s">
        <v>43</v>
      </c>
      <c r="O310" s="66"/>
      <c r="P310" s="189">
        <f>O310*H310</f>
        <v>0</v>
      </c>
      <c r="Q310" s="189">
        <v>1.46E-2</v>
      </c>
      <c r="R310" s="189">
        <f>Q310*H310</f>
        <v>1.0361182</v>
      </c>
      <c r="S310" s="189">
        <v>0</v>
      </c>
      <c r="T310" s="190">
        <f>S310*H310</f>
        <v>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191" t="s">
        <v>154</v>
      </c>
      <c r="AT310" s="191" t="s">
        <v>149</v>
      </c>
      <c r="AU310" s="191" t="s">
        <v>167</v>
      </c>
      <c r="AY310" s="19" t="s">
        <v>146</v>
      </c>
      <c r="BE310" s="192">
        <f>IF(N310="základní",J310,0)</f>
        <v>0</v>
      </c>
      <c r="BF310" s="192">
        <f>IF(N310="snížená",J310,0)</f>
        <v>0</v>
      </c>
      <c r="BG310" s="192">
        <f>IF(N310="zákl. přenesená",J310,0)</f>
        <v>0</v>
      </c>
      <c r="BH310" s="192">
        <f>IF(N310="sníž. přenesená",J310,0)</f>
        <v>0</v>
      </c>
      <c r="BI310" s="192">
        <f>IF(N310="nulová",J310,0)</f>
        <v>0</v>
      </c>
      <c r="BJ310" s="19" t="s">
        <v>79</v>
      </c>
      <c r="BK310" s="192">
        <f>ROUND(I310*H310,2)</f>
        <v>0</v>
      </c>
      <c r="BL310" s="19" t="s">
        <v>154</v>
      </c>
      <c r="BM310" s="191" t="s">
        <v>341</v>
      </c>
    </row>
    <row r="311" spans="1:65" s="2" customFormat="1" ht="11.25">
      <c r="A311" s="36"/>
      <c r="B311" s="37"/>
      <c r="C311" s="38"/>
      <c r="D311" s="193" t="s">
        <v>156</v>
      </c>
      <c r="E311" s="38"/>
      <c r="F311" s="194" t="s">
        <v>342</v>
      </c>
      <c r="G311" s="38"/>
      <c r="H311" s="38"/>
      <c r="I311" s="195"/>
      <c r="J311" s="38"/>
      <c r="K311" s="38"/>
      <c r="L311" s="41"/>
      <c r="M311" s="196"/>
      <c r="N311" s="197"/>
      <c r="O311" s="66"/>
      <c r="P311" s="66"/>
      <c r="Q311" s="66"/>
      <c r="R311" s="66"/>
      <c r="S311" s="66"/>
      <c r="T311" s="67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T311" s="19" t="s">
        <v>156</v>
      </c>
      <c r="AU311" s="19" t="s">
        <v>167</v>
      </c>
    </row>
    <row r="312" spans="1:65" s="13" customFormat="1" ht="11.25">
      <c r="B312" s="198"/>
      <c r="C312" s="199"/>
      <c r="D312" s="200" t="s">
        <v>158</v>
      </c>
      <c r="E312" s="201" t="s">
        <v>19</v>
      </c>
      <c r="F312" s="202" t="s">
        <v>255</v>
      </c>
      <c r="G312" s="199"/>
      <c r="H312" s="201" t="s">
        <v>19</v>
      </c>
      <c r="I312" s="203"/>
      <c r="J312" s="199"/>
      <c r="K312" s="199"/>
      <c r="L312" s="204"/>
      <c r="M312" s="205"/>
      <c r="N312" s="206"/>
      <c r="O312" s="206"/>
      <c r="P312" s="206"/>
      <c r="Q312" s="206"/>
      <c r="R312" s="206"/>
      <c r="S312" s="206"/>
      <c r="T312" s="207"/>
      <c r="AT312" s="208" t="s">
        <v>158</v>
      </c>
      <c r="AU312" s="208" t="s">
        <v>167</v>
      </c>
      <c r="AV312" s="13" t="s">
        <v>79</v>
      </c>
      <c r="AW312" s="13" t="s">
        <v>33</v>
      </c>
      <c r="AX312" s="13" t="s">
        <v>72</v>
      </c>
      <c r="AY312" s="208" t="s">
        <v>146</v>
      </c>
    </row>
    <row r="313" spans="1:65" s="13" customFormat="1" ht="11.25">
      <c r="B313" s="198"/>
      <c r="C313" s="199"/>
      <c r="D313" s="200" t="s">
        <v>158</v>
      </c>
      <c r="E313" s="201" t="s">
        <v>19</v>
      </c>
      <c r="F313" s="202" t="s">
        <v>160</v>
      </c>
      <c r="G313" s="199"/>
      <c r="H313" s="201" t="s">
        <v>19</v>
      </c>
      <c r="I313" s="203"/>
      <c r="J313" s="199"/>
      <c r="K313" s="199"/>
      <c r="L313" s="204"/>
      <c r="M313" s="205"/>
      <c r="N313" s="206"/>
      <c r="O313" s="206"/>
      <c r="P313" s="206"/>
      <c r="Q313" s="206"/>
      <c r="R313" s="206"/>
      <c r="S313" s="206"/>
      <c r="T313" s="207"/>
      <c r="AT313" s="208" t="s">
        <v>158</v>
      </c>
      <c r="AU313" s="208" t="s">
        <v>167</v>
      </c>
      <c r="AV313" s="13" t="s">
        <v>79</v>
      </c>
      <c r="AW313" s="13" t="s">
        <v>33</v>
      </c>
      <c r="AX313" s="13" t="s">
        <v>72</v>
      </c>
      <c r="AY313" s="208" t="s">
        <v>146</v>
      </c>
    </row>
    <row r="314" spans="1:65" s="13" customFormat="1" ht="11.25">
      <c r="B314" s="198"/>
      <c r="C314" s="199"/>
      <c r="D314" s="200" t="s">
        <v>158</v>
      </c>
      <c r="E314" s="201" t="s">
        <v>19</v>
      </c>
      <c r="F314" s="202" t="s">
        <v>320</v>
      </c>
      <c r="G314" s="199"/>
      <c r="H314" s="201" t="s">
        <v>19</v>
      </c>
      <c r="I314" s="203"/>
      <c r="J314" s="199"/>
      <c r="K314" s="199"/>
      <c r="L314" s="204"/>
      <c r="M314" s="205"/>
      <c r="N314" s="206"/>
      <c r="O314" s="206"/>
      <c r="P314" s="206"/>
      <c r="Q314" s="206"/>
      <c r="R314" s="206"/>
      <c r="S314" s="206"/>
      <c r="T314" s="207"/>
      <c r="AT314" s="208" t="s">
        <v>158</v>
      </c>
      <c r="AU314" s="208" t="s">
        <v>167</v>
      </c>
      <c r="AV314" s="13" t="s">
        <v>79</v>
      </c>
      <c r="AW314" s="13" t="s">
        <v>33</v>
      </c>
      <c r="AX314" s="13" t="s">
        <v>72</v>
      </c>
      <c r="AY314" s="208" t="s">
        <v>146</v>
      </c>
    </row>
    <row r="315" spans="1:65" s="14" customFormat="1" ht="11.25">
      <c r="B315" s="209"/>
      <c r="C315" s="210"/>
      <c r="D315" s="200" t="s">
        <v>158</v>
      </c>
      <c r="E315" s="211" t="s">
        <v>19</v>
      </c>
      <c r="F315" s="212" t="s">
        <v>321</v>
      </c>
      <c r="G315" s="210"/>
      <c r="H315" s="213">
        <v>42.725999999999999</v>
      </c>
      <c r="I315" s="214"/>
      <c r="J315" s="210"/>
      <c r="K315" s="210"/>
      <c r="L315" s="215"/>
      <c r="M315" s="216"/>
      <c r="N315" s="217"/>
      <c r="O315" s="217"/>
      <c r="P315" s="217"/>
      <c r="Q315" s="217"/>
      <c r="R315" s="217"/>
      <c r="S315" s="217"/>
      <c r="T315" s="218"/>
      <c r="AT315" s="219" t="s">
        <v>158</v>
      </c>
      <c r="AU315" s="219" t="s">
        <v>167</v>
      </c>
      <c r="AV315" s="14" t="s">
        <v>81</v>
      </c>
      <c r="AW315" s="14" t="s">
        <v>33</v>
      </c>
      <c r="AX315" s="14" t="s">
        <v>72</v>
      </c>
      <c r="AY315" s="219" t="s">
        <v>146</v>
      </c>
    </row>
    <row r="316" spans="1:65" s="14" customFormat="1" ht="11.25">
      <c r="B316" s="209"/>
      <c r="C316" s="210"/>
      <c r="D316" s="200" t="s">
        <v>158</v>
      </c>
      <c r="E316" s="211" t="s">
        <v>19</v>
      </c>
      <c r="F316" s="212" t="s">
        <v>322</v>
      </c>
      <c r="G316" s="210"/>
      <c r="H316" s="213">
        <v>28.241</v>
      </c>
      <c r="I316" s="214"/>
      <c r="J316" s="210"/>
      <c r="K316" s="210"/>
      <c r="L316" s="215"/>
      <c r="M316" s="216"/>
      <c r="N316" s="217"/>
      <c r="O316" s="217"/>
      <c r="P316" s="217"/>
      <c r="Q316" s="217"/>
      <c r="R316" s="217"/>
      <c r="S316" s="217"/>
      <c r="T316" s="218"/>
      <c r="AT316" s="219" t="s">
        <v>158</v>
      </c>
      <c r="AU316" s="219" t="s">
        <v>167</v>
      </c>
      <c r="AV316" s="14" t="s">
        <v>81</v>
      </c>
      <c r="AW316" s="14" t="s">
        <v>33</v>
      </c>
      <c r="AX316" s="14" t="s">
        <v>72</v>
      </c>
      <c r="AY316" s="219" t="s">
        <v>146</v>
      </c>
    </row>
    <row r="317" spans="1:65" s="15" customFormat="1" ht="11.25">
      <c r="B317" s="220"/>
      <c r="C317" s="221"/>
      <c r="D317" s="200" t="s">
        <v>158</v>
      </c>
      <c r="E317" s="222" t="s">
        <v>19</v>
      </c>
      <c r="F317" s="223" t="s">
        <v>162</v>
      </c>
      <c r="G317" s="221"/>
      <c r="H317" s="224">
        <v>70.966999999999999</v>
      </c>
      <c r="I317" s="225"/>
      <c r="J317" s="221"/>
      <c r="K317" s="221"/>
      <c r="L317" s="226"/>
      <c r="M317" s="227"/>
      <c r="N317" s="228"/>
      <c r="O317" s="228"/>
      <c r="P317" s="228"/>
      <c r="Q317" s="228"/>
      <c r="R317" s="228"/>
      <c r="S317" s="228"/>
      <c r="T317" s="229"/>
      <c r="AT317" s="230" t="s">
        <v>158</v>
      </c>
      <c r="AU317" s="230" t="s">
        <v>167</v>
      </c>
      <c r="AV317" s="15" t="s">
        <v>154</v>
      </c>
      <c r="AW317" s="15" t="s">
        <v>4</v>
      </c>
      <c r="AX317" s="15" t="s">
        <v>79</v>
      </c>
      <c r="AY317" s="230" t="s">
        <v>146</v>
      </c>
    </row>
    <row r="318" spans="1:65" s="2" customFormat="1" ht="24.2" customHeight="1">
      <c r="A318" s="36"/>
      <c r="B318" s="37"/>
      <c r="C318" s="180" t="s">
        <v>343</v>
      </c>
      <c r="D318" s="180" t="s">
        <v>149</v>
      </c>
      <c r="E318" s="181" t="s">
        <v>344</v>
      </c>
      <c r="F318" s="182" t="s">
        <v>345</v>
      </c>
      <c r="G318" s="183" t="s">
        <v>152</v>
      </c>
      <c r="H318" s="184">
        <v>70.966999999999999</v>
      </c>
      <c r="I318" s="185"/>
      <c r="J318" s="186">
        <f>ROUND(I318*H318,2)</f>
        <v>0</v>
      </c>
      <c r="K318" s="182" t="s">
        <v>153</v>
      </c>
      <c r="L318" s="41"/>
      <c r="M318" s="187" t="s">
        <v>19</v>
      </c>
      <c r="N318" s="188" t="s">
        <v>43</v>
      </c>
      <c r="O318" s="66"/>
      <c r="P318" s="189">
        <f>O318*H318</f>
        <v>0</v>
      </c>
      <c r="Q318" s="189">
        <v>4.3800000000000002E-3</v>
      </c>
      <c r="R318" s="189">
        <f>Q318*H318</f>
        <v>0.31083546000000001</v>
      </c>
      <c r="S318" s="189">
        <v>0</v>
      </c>
      <c r="T318" s="190">
        <f>S318*H318</f>
        <v>0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191" t="s">
        <v>154</v>
      </c>
      <c r="AT318" s="191" t="s">
        <v>149</v>
      </c>
      <c r="AU318" s="191" t="s">
        <v>167</v>
      </c>
      <c r="AY318" s="19" t="s">
        <v>146</v>
      </c>
      <c r="BE318" s="192">
        <f>IF(N318="základní",J318,0)</f>
        <v>0</v>
      </c>
      <c r="BF318" s="192">
        <f>IF(N318="snížená",J318,0)</f>
        <v>0</v>
      </c>
      <c r="BG318" s="192">
        <f>IF(N318="zákl. přenesená",J318,0)</f>
        <v>0</v>
      </c>
      <c r="BH318" s="192">
        <f>IF(N318="sníž. přenesená",J318,0)</f>
        <v>0</v>
      </c>
      <c r="BI318" s="192">
        <f>IF(N318="nulová",J318,0)</f>
        <v>0</v>
      </c>
      <c r="BJ318" s="19" t="s">
        <v>79</v>
      </c>
      <c r="BK318" s="192">
        <f>ROUND(I318*H318,2)</f>
        <v>0</v>
      </c>
      <c r="BL318" s="19" t="s">
        <v>154</v>
      </c>
      <c r="BM318" s="191" t="s">
        <v>346</v>
      </c>
    </row>
    <row r="319" spans="1:65" s="2" customFormat="1" ht="11.25">
      <c r="A319" s="36"/>
      <c r="B319" s="37"/>
      <c r="C319" s="38"/>
      <c r="D319" s="193" t="s">
        <v>156</v>
      </c>
      <c r="E319" s="38"/>
      <c r="F319" s="194" t="s">
        <v>347</v>
      </c>
      <c r="G319" s="38"/>
      <c r="H319" s="38"/>
      <c r="I319" s="195"/>
      <c r="J319" s="38"/>
      <c r="K319" s="38"/>
      <c r="L319" s="41"/>
      <c r="M319" s="196"/>
      <c r="N319" s="197"/>
      <c r="O319" s="66"/>
      <c r="P319" s="66"/>
      <c r="Q319" s="66"/>
      <c r="R319" s="66"/>
      <c r="S319" s="66"/>
      <c r="T319" s="67"/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T319" s="19" t="s">
        <v>156</v>
      </c>
      <c r="AU319" s="19" t="s">
        <v>167</v>
      </c>
    </row>
    <row r="320" spans="1:65" s="13" customFormat="1" ht="11.25">
      <c r="B320" s="198"/>
      <c r="C320" s="199"/>
      <c r="D320" s="200" t="s">
        <v>158</v>
      </c>
      <c r="E320" s="201" t="s">
        <v>19</v>
      </c>
      <c r="F320" s="202" t="s">
        <v>255</v>
      </c>
      <c r="G320" s="199"/>
      <c r="H320" s="201" t="s">
        <v>19</v>
      </c>
      <c r="I320" s="203"/>
      <c r="J320" s="199"/>
      <c r="K320" s="199"/>
      <c r="L320" s="204"/>
      <c r="M320" s="205"/>
      <c r="N320" s="206"/>
      <c r="O320" s="206"/>
      <c r="P320" s="206"/>
      <c r="Q320" s="206"/>
      <c r="R320" s="206"/>
      <c r="S320" s="206"/>
      <c r="T320" s="207"/>
      <c r="AT320" s="208" t="s">
        <v>158</v>
      </c>
      <c r="AU320" s="208" t="s">
        <v>167</v>
      </c>
      <c r="AV320" s="13" t="s">
        <v>79</v>
      </c>
      <c r="AW320" s="13" t="s">
        <v>33</v>
      </c>
      <c r="AX320" s="13" t="s">
        <v>72</v>
      </c>
      <c r="AY320" s="208" t="s">
        <v>146</v>
      </c>
    </row>
    <row r="321" spans="1:65" s="13" customFormat="1" ht="11.25">
      <c r="B321" s="198"/>
      <c r="C321" s="199"/>
      <c r="D321" s="200" t="s">
        <v>158</v>
      </c>
      <c r="E321" s="201" t="s">
        <v>19</v>
      </c>
      <c r="F321" s="202" t="s">
        <v>160</v>
      </c>
      <c r="G321" s="199"/>
      <c r="H321" s="201" t="s">
        <v>19</v>
      </c>
      <c r="I321" s="203"/>
      <c r="J321" s="199"/>
      <c r="K321" s="199"/>
      <c r="L321" s="204"/>
      <c r="M321" s="205"/>
      <c r="N321" s="206"/>
      <c r="O321" s="206"/>
      <c r="P321" s="206"/>
      <c r="Q321" s="206"/>
      <c r="R321" s="206"/>
      <c r="S321" s="206"/>
      <c r="T321" s="207"/>
      <c r="AT321" s="208" t="s">
        <v>158</v>
      </c>
      <c r="AU321" s="208" t="s">
        <v>167</v>
      </c>
      <c r="AV321" s="13" t="s">
        <v>79</v>
      </c>
      <c r="AW321" s="13" t="s">
        <v>33</v>
      </c>
      <c r="AX321" s="13" t="s">
        <v>72</v>
      </c>
      <c r="AY321" s="208" t="s">
        <v>146</v>
      </c>
    </row>
    <row r="322" spans="1:65" s="13" customFormat="1" ht="11.25">
      <c r="B322" s="198"/>
      <c r="C322" s="199"/>
      <c r="D322" s="200" t="s">
        <v>158</v>
      </c>
      <c r="E322" s="201" t="s">
        <v>19</v>
      </c>
      <c r="F322" s="202" t="s">
        <v>320</v>
      </c>
      <c r="G322" s="199"/>
      <c r="H322" s="201" t="s">
        <v>19</v>
      </c>
      <c r="I322" s="203"/>
      <c r="J322" s="199"/>
      <c r="K322" s="199"/>
      <c r="L322" s="204"/>
      <c r="M322" s="205"/>
      <c r="N322" s="206"/>
      <c r="O322" s="206"/>
      <c r="P322" s="206"/>
      <c r="Q322" s="206"/>
      <c r="R322" s="206"/>
      <c r="S322" s="206"/>
      <c r="T322" s="207"/>
      <c r="AT322" s="208" t="s">
        <v>158</v>
      </c>
      <c r="AU322" s="208" t="s">
        <v>167</v>
      </c>
      <c r="AV322" s="13" t="s">
        <v>79</v>
      </c>
      <c r="AW322" s="13" t="s">
        <v>33</v>
      </c>
      <c r="AX322" s="13" t="s">
        <v>72</v>
      </c>
      <c r="AY322" s="208" t="s">
        <v>146</v>
      </c>
    </row>
    <row r="323" spans="1:65" s="14" customFormat="1" ht="11.25">
      <c r="B323" s="209"/>
      <c r="C323" s="210"/>
      <c r="D323" s="200" t="s">
        <v>158</v>
      </c>
      <c r="E323" s="211" t="s">
        <v>19</v>
      </c>
      <c r="F323" s="212" t="s">
        <v>321</v>
      </c>
      <c r="G323" s="210"/>
      <c r="H323" s="213">
        <v>42.725999999999999</v>
      </c>
      <c r="I323" s="214"/>
      <c r="J323" s="210"/>
      <c r="K323" s="210"/>
      <c r="L323" s="215"/>
      <c r="M323" s="216"/>
      <c r="N323" s="217"/>
      <c r="O323" s="217"/>
      <c r="P323" s="217"/>
      <c r="Q323" s="217"/>
      <c r="R323" s="217"/>
      <c r="S323" s="217"/>
      <c r="T323" s="218"/>
      <c r="AT323" s="219" t="s">
        <v>158</v>
      </c>
      <c r="AU323" s="219" t="s">
        <v>167</v>
      </c>
      <c r="AV323" s="14" t="s">
        <v>81</v>
      </c>
      <c r="AW323" s="14" t="s">
        <v>33</v>
      </c>
      <c r="AX323" s="14" t="s">
        <v>72</v>
      </c>
      <c r="AY323" s="219" t="s">
        <v>146</v>
      </c>
    </row>
    <row r="324" spans="1:65" s="14" customFormat="1" ht="11.25">
      <c r="B324" s="209"/>
      <c r="C324" s="210"/>
      <c r="D324" s="200" t="s">
        <v>158</v>
      </c>
      <c r="E324" s="211" t="s">
        <v>19</v>
      </c>
      <c r="F324" s="212" t="s">
        <v>322</v>
      </c>
      <c r="G324" s="210"/>
      <c r="H324" s="213">
        <v>28.241</v>
      </c>
      <c r="I324" s="214"/>
      <c r="J324" s="210"/>
      <c r="K324" s="210"/>
      <c r="L324" s="215"/>
      <c r="M324" s="216"/>
      <c r="N324" s="217"/>
      <c r="O324" s="217"/>
      <c r="P324" s="217"/>
      <c r="Q324" s="217"/>
      <c r="R324" s="217"/>
      <c r="S324" s="217"/>
      <c r="T324" s="218"/>
      <c r="AT324" s="219" t="s">
        <v>158</v>
      </c>
      <c r="AU324" s="219" t="s">
        <v>167</v>
      </c>
      <c r="AV324" s="14" t="s">
        <v>81</v>
      </c>
      <c r="AW324" s="14" t="s">
        <v>33</v>
      </c>
      <c r="AX324" s="14" t="s">
        <v>72</v>
      </c>
      <c r="AY324" s="219" t="s">
        <v>146</v>
      </c>
    </row>
    <row r="325" spans="1:65" s="15" customFormat="1" ht="11.25">
      <c r="B325" s="220"/>
      <c r="C325" s="221"/>
      <c r="D325" s="200" t="s">
        <v>158</v>
      </c>
      <c r="E325" s="222" t="s">
        <v>19</v>
      </c>
      <c r="F325" s="223" t="s">
        <v>162</v>
      </c>
      <c r="G325" s="221"/>
      <c r="H325" s="224">
        <v>70.966999999999999</v>
      </c>
      <c r="I325" s="225"/>
      <c r="J325" s="221"/>
      <c r="K325" s="221"/>
      <c r="L325" s="226"/>
      <c r="M325" s="227"/>
      <c r="N325" s="228"/>
      <c r="O325" s="228"/>
      <c r="P325" s="228"/>
      <c r="Q325" s="228"/>
      <c r="R325" s="228"/>
      <c r="S325" s="228"/>
      <c r="T325" s="229"/>
      <c r="AT325" s="230" t="s">
        <v>158</v>
      </c>
      <c r="AU325" s="230" t="s">
        <v>167</v>
      </c>
      <c r="AV325" s="15" t="s">
        <v>154</v>
      </c>
      <c r="AW325" s="15" t="s">
        <v>4</v>
      </c>
      <c r="AX325" s="15" t="s">
        <v>79</v>
      </c>
      <c r="AY325" s="230" t="s">
        <v>146</v>
      </c>
    </row>
    <row r="326" spans="1:65" s="2" customFormat="1" ht="16.5" customHeight="1">
      <c r="A326" s="36"/>
      <c r="B326" s="37"/>
      <c r="C326" s="180" t="s">
        <v>348</v>
      </c>
      <c r="D326" s="180" t="s">
        <v>149</v>
      </c>
      <c r="E326" s="181" t="s">
        <v>349</v>
      </c>
      <c r="F326" s="182" t="s">
        <v>350</v>
      </c>
      <c r="G326" s="183" t="s">
        <v>294</v>
      </c>
      <c r="H326" s="184">
        <v>10.172000000000001</v>
      </c>
      <c r="I326" s="185"/>
      <c r="J326" s="186">
        <f>ROUND(I326*H326,2)</f>
        <v>0</v>
      </c>
      <c r="K326" s="182" t="s">
        <v>153</v>
      </c>
      <c r="L326" s="41"/>
      <c r="M326" s="187" t="s">
        <v>19</v>
      </c>
      <c r="N326" s="188" t="s">
        <v>43</v>
      </c>
      <c r="O326" s="66"/>
      <c r="P326" s="189">
        <f>O326*H326</f>
        <v>0</v>
      </c>
      <c r="Q326" s="189">
        <v>5.9999999999999995E-4</v>
      </c>
      <c r="R326" s="189">
        <f>Q326*H326</f>
        <v>6.1031999999999996E-3</v>
      </c>
      <c r="S326" s="189">
        <v>0</v>
      </c>
      <c r="T326" s="190">
        <f>S326*H326</f>
        <v>0</v>
      </c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R326" s="191" t="s">
        <v>154</v>
      </c>
      <c r="AT326" s="191" t="s">
        <v>149</v>
      </c>
      <c r="AU326" s="191" t="s">
        <v>167</v>
      </c>
      <c r="AY326" s="19" t="s">
        <v>146</v>
      </c>
      <c r="BE326" s="192">
        <f>IF(N326="základní",J326,0)</f>
        <v>0</v>
      </c>
      <c r="BF326" s="192">
        <f>IF(N326="snížená",J326,0)</f>
        <v>0</v>
      </c>
      <c r="BG326" s="192">
        <f>IF(N326="zákl. přenesená",J326,0)</f>
        <v>0</v>
      </c>
      <c r="BH326" s="192">
        <f>IF(N326="sníž. přenesená",J326,0)</f>
        <v>0</v>
      </c>
      <c r="BI326" s="192">
        <f>IF(N326="nulová",J326,0)</f>
        <v>0</v>
      </c>
      <c r="BJ326" s="19" t="s">
        <v>79</v>
      </c>
      <c r="BK326" s="192">
        <f>ROUND(I326*H326,2)</f>
        <v>0</v>
      </c>
      <c r="BL326" s="19" t="s">
        <v>154</v>
      </c>
      <c r="BM326" s="191" t="s">
        <v>351</v>
      </c>
    </row>
    <row r="327" spans="1:65" s="2" customFormat="1" ht="11.25">
      <c r="A327" s="36"/>
      <c r="B327" s="37"/>
      <c r="C327" s="38"/>
      <c r="D327" s="193" t="s">
        <v>156</v>
      </c>
      <c r="E327" s="38"/>
      <c r="F327" s="194" t="s">
        <v>352</v>
      </c>
      <c r="G327" s="38"/>
      <c r="H327" s="38"/>
      <c r="I327" s="195"/>
      <c r="J327" s="38"/>
      <c r="K327" s="38"/>
      <c r="L327" s="41"/>
      <c r="M327" s="196"/>
      <c r="N327" s="197"/>
      <c r="O327" s="66"/>
      <c r="P327" s="66"/>
      <c r="Q327" s="66"/>
      <c r="R327" s="66"/>
      <c r="S327" s="66"/>
      <c r="T327" s="67"/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T327" s="19" t="s">
        <v>156</v>
      </c>
      <c r="AU327" s="19" t="s">
        <v>167</v>
      </c>
    </row>
    <row r="328" spans="1:65" s="13" customFormat="1" ht="11.25">
      <c r="B328" s="198"/>
      <c r="C328" s="199"/>
      <c r="D328" s="200" t="s">
        <v>158</v>
      </c>
      <c r="E328" s="201" t="s">
        <v>19</v>
      </c>
      <c r="F328" s="202" t="s">
        <v>255</v>
      </c>
      <c r="G328" s="199"/>
      <c r="H328" s="201" t="s">
        <v>19</v>
      </c>
      <c r="I328" s="203"/>
      <c r="J328" s="199"/>
      <c r="K328" s="199"/>
      <c r="L328" s="204"/>
      <c r="M328" s="205"/>
      <c r="N328" s="206"/>
      <c r="O328" s="206"/>
      <c r="P328" s="206"/>
      <c r="Q328" s="206"/>
      <c r="R328" s="206"/>
      <c r="S328" s="206"/>
      <c r="T328" s="207"/>
      <c r="AT328" s="208" t="s">
        <v>158</v>
      </c>
      <c r="AU328" s="208" t="s">
        <v>167</v>
      </c>
      <c r="AV328" s="13" t="s">
        <v>79</v>
      </c>
      <c r="AW328" s="13" t="s">
        <v>33</v>
      </c>
      <c r="AX328" s="13" t="s">
        <v>72</v>
      </c>
      <c r="AY328" s="208" t="s">
        <v>146</v>
      </c>
    </row>
    <row r="329" spans="1:65" s="13" customFormat="1" ht="11.25">
      <c r="B329" s="198"/>
      <c r="C329" s="199"/>
      <c r="D329" s="200" t="s">
        <v>158</v>
      </c>
      <c r="E329" s="201" t="s">
        <v>19</v>
      </c>
      <c r="F329" s="202" t="s">
        <v>160</v>
      </c>
      <c r="G329" s="199"/>
      <c r="H329" s="201" t="s">
        <v>19</v>
      </c>
      <c r="I329" s="203"/>
      <c r="J329" s="199"/>
      <c r="K329" s="199"/>
      <c r="L329" s="204"/>
      <c r="M329" s="205"/>
      <c r="N329" s="206"/>
      <c r="O329" s="206"/>
      <c r="P329" s="206"/>
      <c r="Q329" s="206"/>
      <c r="R329" s="206"/>
      <c r="S329" s="206"/>
      <c r="T329" s="207"/>
      <c r="AT329" s="208" t="s">
        <v>158</v>
      </c>
      <c r="AU329" s="208" t="s">
        <v>167</v>
      </c>
      <c r="AV329" s="13" t="s">
        <v>79</v>
      </c>
      <c r="AW329" s="13" t="s">
        <v>33</v>
      </c>
      <c r="AX329" s="13" t="s">
        <v>72</v>
      </c>
      <c r="AY329" s="208" t="s">
        <v>146</v>
      </c>
    </row>
    <row r="330" spans="1:65" s="13" customFormat="1" ht="11.25">
      <c r="B330" s="198"/>
      <c r="C330" s="199"/>
      <c r="D330" s="200" t="s">
        <v>158</v>
      </c>
      <c r="E330" s="201" t="s">
        <v>19</v>
      </c>
      <c r="F330" s="202" t="s">
        <v>353</v>
      </c>
      <c r="G330" s="199"/>
      <c r="H330" s="201" t="s">
        <v>19</v>
      </c>
      <c r="I330" s="203"/>
      <c r="J330" s="199"/>
      <c r="K330" s="199"/>
      <c r="L330" s="204"/>
      <c r="M330" s="205"/>
      <c r="N330" s="206"/>
      <c r="O330" s="206"/>
      <c r="P330" s="206"/>
      <c r="Q330" s="206"/>
      <c r="R330" s="206"/>
      <c r="S330" s="206"/>
      <c r="T330" s="207"/>
      <c r="AT330" s="208" t="s">
        <v>158</v>
      </c>
      <c r="AU330" s="208" t="s">
        <v>167</v>
      </c>
      <c r="AV330" s="13" t="s">
        <v>79</v>
      </c>
      <c r="AW330" s="13" t="s">
        <v>33</v>
      </c>
      <c r="AX330" s="13" t="s">
        <v>72</v>
      </c>
      <c r="AY330" s="208" t="s">
        <v>146</v>
      </c>
    </row>
    <row r="331" spans="1:65" s="14" customFormat="1" ht="11.25">
      <c r="B331" s="209"/>
      <c r="C331" s="210"/>
      <c r="D331" s="200" t="s">
        <v>158</v>
      </c>
      <c r="E331" s="211" t="s">
        <v>19</v>
      </c>
      <c r="F331" s="212" t="s">
        <v>354</v>
      </c>
      <c r="G331" s="210"/>
      <c r="H331" s="213">
        <v>10.172000000000001</v>
      </c>
      <c r="I331" s="214"/>
      <c r="J331" s="210"/>
      <c r="K331" s="210"/>
      <c r="L331" s="215"/>
      <c r="M331" s="216"/>
      <c r="N331" s="217"/>
      <c r="O331" s="217"/>
      <c r="P331" s="217"/>
      <c r="Q331" s="217"/>
      <c r="R331" s="217"/>
      <c r="S331" s="217"/>
      <c r="T331" s="218"/>
      <c r="AT331" s="219" t="s">
        <v>158</v>
      </c>
      <c r="AU331" s="219" t="s">
        <v>167</v>
      </c>
      <c r="AV331" s="14" t="s">
        <v>81</v>
      </c>
      <c r="AW331" s="14" t="s">
        <v>33</v>
      </c>
      <c r="AX331" s="14" t="s">
        <v>72</v>
      </c>
      <c r="AY331" s="219" t="s">
        <v>146</v>
      </c>
    </row>
    <row r="332" spans="1:65" s="15" customFormat="1" ht="11.25">
      <c r="B332" s="220"/>
      <c r="C332" s="221"/>
      <c r="D332" s="200" t="s">
        <v>158</v>
      </c>
      <c r="E332" s="222" t="s">
        <v>19</v>
      </c>
      <c r="F332" s="223" t="s">
        <v>162</v>
      </c>
      <c r="G332" s="221"/>
      <c r="H332" s="224">
        <v>10.172000000000001</v>
      </c>
      <c r="I332" s="225"/>
      <c r="J332" s="221"/>
      <c r="K332" s="221"/>
      <c r="L332" s="226"/>
      <c r="M332" s="227"/>
      <c r="N332" s="228"/>
      <c r="O332" s="228"/>
      <c r="P332" s="228"/>
      <c r="Q332" s="228"/>
      <c r="R332" s="228"/>
      <c r="S332" s="228"/>
      <c r="T332" s="229"/>
      <c r="AT332" s="230" t="s">
        <v>158</v>
      </c>
      <c r="AU332" s="230" t="s">
        <v>167</v>
      </c>
      <c r="AV332" s="15" t="s">
        <v>154</v>
      </c>
      <c r="AW332" s="15" t="s">
        <v>4</v>
      </c>
      <c r="AX332" s="15" t="s">
        <v>79</v>
      </c>
      <c r="AY332" s="230" t="s">
        <v>146</v>
      </c>
    </row>
    <row r="333" spans="1:65" s="2" customFormat="1" ht="24.2" customHeight="1">
      <c r="A333" s="36"/>
      <c r="B333" s="37"/>
      <c r="C333" s="180" t="s">
        <v>355</v>
      </c>
      <c r="D333" s="180" t="s">
        <v>149</v>
      </c>
      <c r="E333" s="181" t="s">
        <v>356</v>
      </c>
      <c r="F333" s="182" t="s">
        <v>357</v>
      </c>
      <c r="G333" s="183" t="s">
        <v>152</v>
      </c>
      <c r="H333" s="184">
        <v>70.966999999999999</v>
      </c>
      <c r="I333" s="185"/>
      <c r="J333" s="186">
        <f>ROUND(I333*H333,2)</f>
        <v>0</v>
      </c>
      <c r="K333" s="182" t="s">
        <v>188</v>
      </c>
      <c r="L333" s="41"/>
      <c r="M333" s="187" t="s">
        <v>19</v>
      </c>
      <c r="N333" s="188" t="s">
        <v>43</v>
      </c>
      <c r="O333" s="66"/>
      <c r="P333" s="189">
        <f>O333*H333</f>
        <v>0</v>
      </c>
      <c r="Q333" s="189">
        <v>3.48E-3</v>
      </c>
      <c r="R333" s="189">
        <f>Q333*H333</f>
        <v>0.24696515999999999</v>
      </c>
      <c r="S333" s="189">
        <v>0</v>
      </c>
      <c r="T333" s="190">
        <f>S333*H333</f>
        <v>0</v>
      </c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R333" s="191" t="s">
        <v>154</v>
      </c>
      <c r="AT333" s="191" t="s">
        <v>149</v>
      </c>
      <c r="AU333" s="191" t="s">
        <v>167</v>
      </c>
      <c r="AY333" s="19" t="s">
        <v>146</v>
      </c>
      <c r="BE333" s="192">
        <f>IF(N333="základní",J333,0)</f>
        <v>0</v>
      </c>
      <c r="BF333" s="192">
        <f>IF(N333="snížená",J333,0)</f>
        <v>0</v>
      </c>
      <c r="BG333" s="192">
        <f>IF(N333="zákl. přenesená",J333,0)</f>
        <v>0</v>
      </c>
      <c r="BH333" s="192">
        <f>IF(N333="sníž. přenesená",J333,0)</f>
        <v>0</v>
      </c>
      <c r="BI333" s="192">
        <f>IF(N333="nulová",J333,0)</f>
        <v>0</v>
      </c>
      <c r="BJ333" s="19" t="s">
        <v>79</v>
      </c>
      <c r="BK333" s="192">
        <f>ROUND(I333*H333,2)</f>
        <v>0</v>
      </c>
      <c r="BL333" s="19" t="s">
        <v>154</v>
      </c>
      <c r="BM333" s="191" t="s">
        <v>358</v>
      </c>
    </row>
    <row r="334" spans="1:65" s="13" customFormat="1" ht="11.25">
      <c r="B334" s="198"/>
      <c r="C334" s="199"/>
      <c r="D334" s="200" t="s">
        <v>158</v>
      </c>
      <c r="E334" s="201" t="s">
        <v>19</v>
      </c>
      <c r="F334" s="202" t="s">
        <v>255</v>
      </c>
      <c r="G334" s="199"/>
      <c r="H334" s="201" t="s">
        <v>19</v>
      </c>
      <c r="I334" s="203"/>
      <c r="J334" s="199"/>
      <c r="K334" s="199"/>
      <c r="L334" s="204"/>
      <c r="M334" s="205"/>
      <c r="N334" s="206"/>
      <c r="O334" s="206"/>
      <c r="P334" s="206"/>
      <c r="Q334" s="206"/>
      <c r="R334" s="206"/>
      <c r="S334" s="206"/>
      <c r="T334" s="207"/>
      <c r="AT334" s="208" t="s">
        <v>158</v>
      </c>
      <c r="AU334" s="208" t="s">
        <v>167</v>
      </c>
      <c r="AV334" s="13" t="s">
        <v>79</v>
      </c>
      <c r="AW334" s="13" t="s">
        <v>33</v>
      </c>
      <c r="AX334" s="13" t="s">
        <v>72</v>
      </c>
      <c r="AY334" s="208" t="s">
        <v>146</v>
      </c>
    </row>
    <row r="335" spans="1:65" s="13" customFormat="1" ht="11.25">
      <c r="B335" s="198"/>
      <c r="C335" s="199"/>
      <c r="D335" s="200" t="s">
        <v>158</v>
      </c>
      <c r="E335" s="201" t="s">
        <v>19</v>
      </c>
      <c r="F335" s="202" t="s">
        <v>160</v>
      </c>
      <c r="G335" s="199"/>
      <c r="H335" s="201" t="s">
        <v>19</v>
      </c>
      <c r="I335" s="203"/>
      <c r="J335" s="199"/>
      <c r="K335" s="199"/>
      <c r="L335" s="204"/>
      <c r="M335" s="205"/>
      <c r="N335" s="206"/>
      <c r="O335" s="206"/>
      <c r="P335" s="206"/>
      <c r="Q335" s="206"/>
      <c r="R335" s="206"/>
      <c r="S335" s="206"/>
      <c r="T335" s="207"/>
      <c r="AT335" s="208" t="s">
        <v>158</v>
      </c>
      <c r="AU335" s="208" t="s">
        <v>167</v>
      </c>
      <c r="AV335" s="13" t="s">
        <v>79</v>
      </c>
      <c r="AW335" s="13" t="s">
        <v>33</v>
      </c>
      <c r="AX335" s="13" t="s">
        <v>72</v>
      </c>
      <c r="AY335" s="208" t="s">
        <v>146</v>
      </c>
    </row>
    <row r="336" spans="1:65" s="13" customFormat="1" ht="11.25">
      <c r="B336" s="198"/>
      <c r="C336" s="199"/>
      <c r="D336" s="200" t="s">
        <v>158</v>
      </c>
      <c r="E336" s="201" t="s">
        <v>19</v>
      </c>
      <c r="F336" s="202" t="s">
        <v>320</v>
      </c>
      <c r="G336" s="199"/>
      <c r="H336" s="201" t="s">
        <v>19</v>
      </c>
      <c r="I336" s="203"/>
      <c r="J336" s="199"/>
      <c r="K336" s="199"/>
      <c r="L336" s="204"/>
      <c r="M336" s="205"/>
      <c r="N336" s="206"/>
      <c r="O336" s="206"/>
      <c r="P336" s="206"/>
      <c r="Q336" s="206"/>
      <c r="R336" s="206"/>
      <c r="S336" s="206"/>
      <c r="T336" s="207"/>
      <c r="AT336" s="208" t="s">
        <v>158</v>
      </c>
      <c r="AU336" s="208" t="s">
        <v>167</v>
      </c>
      <c r="AV336" s="13" t="s">
        <v>79</v>
      </c>
      <c r="AW336" s="13" t="s">
        <v>33</v>
      </c>
      <c r="AX336" s="13" t="s">
        <v>72</v>
      </c>
      <c r="AY336" s="208" t="s">
        <v>146</v>
      </c>
    </row>
    <row r="337" spans="1:65" s="14" customFormat="1" ht="11.25">
      <c r="B337" s="209"/>
      <c r="C337" s="210"/>
      <c r="D337" s="200" t="s">
        <v>158</v>
      </c>
      <c r="E337" s="211" t="s">
        <v>19</v>
      </c>
      <c r="F337" s="212" t="s">
        <v>321</v>
      </c>
      <c r="G337" s="210"/>
      <c r="H337" s="213">
        <v>42.725999999999999</v>
      </c>
      <c r="I337" s="214"/>
      <c r="J337" s="210"/>
      <c r="K337" s="210"/>
      <c r="L337" s="215"/>
      <c r="M337" s="216"/>
      <c r="N337" s="217"/>
      <c r="O337" s="217"/>
      <c r="P337" s="217"/>
      <c r="Q337" s="217"/>
      <c r="R337" s="217"/>
      <c r="S337" s="217"/>
      <c r="T337" s="218"/>
      <c r="AT337" s="219" t="s">
        <v>158</v>
      </c>
      <c r="AU337" s="219" t="s">
        <v>167</v>
      </c>
      <c r="AV337" s="14" t="s">
        <v>81</v>
      </c>
      <c r="AW337" s="14" t="s">
        <v>33</v>
      </c>
      <c r="AX337" s="14" t="s">
        <v>72</v>
      </c>
      <c r="AY337" s="219" t="s">
        <v>146</v>
      </c>
    </row>
    <row r="338" spans="1:65" s="14" customFormat="1" ht="11.25">
      <c r="B338" s="209"/>
      <c r="C338" s="210"/>
      <c r="D338" s="200" t="s">
        <v>158</v>
      </c>
      <c r="E338" s="211" t="s">
        <v>19</v>
      </c>
      <c r="F338" s="212" t="s">
        <v>322</v>
      </c>
      <c r="G338" s="210"/>
      <c r="H338" s="213">
        <v>28.241</v>
      </c>
      <c r="I338" s="214"/>
      <c r="J338" s="210"/>
      <c r="K338" s="210"/>
      <c r="L338" s="215"/>
      <c r="M338" s="216"/>
      <c r="N338" s="217"/>
      <c r="O338" s="217"/>
      <c r="P338" s="217"/>
      <c r="Q338" s="217"/>
      <c r="R338" s="217"/>
      <c r="S338" s="217"/>
      <c r="T338" s="218"/>
      <c r="AT338" s="219" t="s">
        <v>158</v>
      </c>
      <c r="AU338" s="219" t="s">
        <v>167</v>
      </c>
      <c r="AV338" s="14" t="s">
        <v>81</v>
      </c>
      <c r="AW338" s="14" t="s">
        <v>33</v>
      </c>
      <c r="AX338" s="14" t="s">
        <v>72</v>
      </c>
      <c r="AY338" s="219" t="s">
        <v>146</v>
      </c>
    </row>
    <row r="339" spans="1:65" s="15" customFormat="1" ht="11.25">
      <c r="B339" s="220"/>
      <c r="C339" s="221"/>
      <c r="D339" s="200" t="s">
        <v>158</v>
      </c>
      <c r="E339" s="222" t="s">
        <v>19</v>
      </c>
      <c r="F339" s="223" t="s">
        <v>162</v>
      </c>
      <c r="G339" s="221"/>
      <c r="H339" s="224">
        <v>70.966999999999999</v>
      </c>
      <c r="I339" s="225"/>
      <c r="J339" s="221"/>
      <c r="K339" s="221"/>
      <c r="L339" s="226"/>
      <c r="M339" s="227"/>
      <c r="N339" s="228"/>
      <c r="O339" s="228"/>
      <c r="P339" s="228"/>
      <c r="Q339" s="228"/>
      <c r="R339" s="228"/>
      <c r="S339" s="228"/>
      <c r="T339" s="229"/>
      <c r="AT339" s="230" t="s">
        <v>158</v>
      </c>
      <c r="AU339" s="230" t="s">
        <v>167</v>
      </c>
      <c r="AV339" s="15" t="s">
        <v>154</v>
      </c>
      <c r="AW339" s="15" t="s">
        <v>4</v>
      </c>
      <c r="AX339" s="15" t="s">
        <v>79</v>
      </c>
      <c r="AY339" s="230" t="s">
        <v>146</v>
      </c>
    </row>
    <row r="340" spans="1:65" s="2" customFormat="1" ht="16.5" customHeight="1">
      <c r="A340" s="36"/>
      <c r="B340" s="37"/>
      <c r="C340" s="180" t="s">
        <v>359</v>
      </c>
      <c r="D340" s="180" t="s">
        <v>149</v>
      </c>
      <c r="E340" s="181" t="s">
        <v>360</v>
      </c>
      <c r="F340" s="182" t="s">
        <v>361</v>
      </c>
      <c r="G340" s="183" t="s">
        <v>152</v>
      </c>
      <c r="H340" s="184">
        <v>80.739000000000004</v>
      </c>
      <c r="I340" s="185"/>
      <c r="J340" s="186">
        <f>ROUND(I340*H340,2)</f>
        <v>0</v>
      </c>
      <c r="K340" s="182" t="s">
        <v>153</v>
      </c>
      <c r="L340" s="41"/>
      <c r="M340" s="187" t="s">
        <v>19</v>
      </c>
      <c r="N340" s="188" t="s">
        <v>43</v>
      </c>
      <c r="O340" s="66"/>
      <c r="P340" s="189">
        <f>O340*H340</f>
        <v>0</v>
      </c>
      <c r="Q340" s="189">
        <v>0</v>
      </c>
      <c r="R340" s="189">
        <f>Q340*H340</f>
        <v>0</v>
      </c>
      <c r="S340" s="189">
        <v>0</v>
      </c>
      <c r="T340" s="190">
        <f>S340*H340</f>
        <v>0</v>
      </c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R340" s="191" t="s">
        <v>154</v>
      </c>
      <c r="AT340" s="191" t="s">
        <v>149</v>
      </c>
      <c r="AU340" s="191" t="s">
        <v>167</v>
      </c>
      <c r="AY340" s="19" t="s">
        <v>146</v>
      </c>
      <c r="BE340" s="192">
        <f>IF(N340="základní",J340,0)</f>
        <v>0</v>
      </c>
      <c r="BF340" s="192">
        <f>IF(N340="snížená",J340,0)</f>
        <v>0</v>
      </c>
      <c r="BG340" s="192">
        <f>IF(N340="zákl. přenesená",J340,0)</f>
        <v>0</v>
      </c>
      <c r="BH340" s="192">
        <f>IF(N340="sníž. přenesená",J340,0)</f>
        <v>0</v>
      </c>
      <c r="BI340" s="192">
        <f>IF(N340="nulová",J340,0)</f>
        <v>0</v>
      </c>
      <c r="BJ340" s="19" t="s">
        <v>79</v>
      </c>
      <c r="BK340" s="192">
        <f>ROUND(I340*H340,2)</f>
        <v>0</v>
      </c>
      <c r="BL340" s="19" t="s">
        <v>154</v>
      </c>
      <c r="BM340" s="191" t="s">
        <v>362</v>
      </c>
    </row>
    <row r="341" spans="1:65" s="2" customFormat="1" ht="11.25">
      <c r="A341" s="36"/>
      <c r="B341" s="37"/>
      <c r="C341" s="38"/>
      <c r="D341" s="193" t="s">
        <v>156</v>
      </c>
      <c r="E341" s="38"/>
      <c r="F341" s="194" t="s">
        <v>363</v>
      </c>
      <c r="G341" s="38"/>
      <c r="H341" s="38"/>
      <c r="I341" s="195"/>
      <c r="J341" s="38"/>
      <c r="K341" s="38"/>
      <c r="L341" s="41"/>
      <c r="M341" s="196"/>
      <c r="N341" s="197"/>
      <c r="O341" s="66"/>
      <c r="P341" s="66"/>
      <c r="Q341" s="66"/>
      <c r="R341" s="66"/>
      <c r="S341" s="66"/>
      <c r="T341" s="67"/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T341" s="19" t="s">
        <v>156</v>
      </c>
      <c r="AU341" s="19" t="s">
        <v>167</v>
      </c>
    </row>
    <row r="342" spans="1:65" s="13" customFormat="1" ht="11.25">
      <c r="B342" s="198"/>
      <c r="C342" s="199"/>
      <c r="D342" s="200" t="s">
        <v>158</v>
      </c>
      <c r="E342" s="201" t="s">
        <v>19</v>
      </c>
      <c r="F342" s="202" t="s">
        <v>255</v>
      </c>
      <c r="G342" s="199"/>
      <c r="H342" s="201" t="s">
        <v>19</v>
      </c>
      <c r="I342" s="203"/>
      <c r="J342" s="199"/>
      <c r="K342" s="199"/>
      <c r="L342" s="204"/>
      <c r="M342" s="205"/>
      <c r="N342" s="206"/>
      <c r="O342" s="206"/>
      <c r="P342" s="206"/>
      <c r="Q342" s="206"/>
      <c r="R342" s="206"/>
      <c r="S342" s="206"/>
      <c r="T342" s="207"/>
      <c r="AT342" s="208" t="s">
        <v>158</v>
      </c>
      <c r="AU342" s="208" t="s">
        <v>167</v>
      </c>
      <c r="AV342" s="13" t="s">
        <v>79</v>
      </c>
      <c r="AW342" s="13" t="s">
        <v>33</v>
      </c>
      <c r="AX342" s="13" t="s">
        <v>72</v>
      </c>
      <c r="AY342" s="208" t="s">
        <v>146</v>
      </c>
    </row>
    <row r="343" spans="1:65" s="13" customFormat="1" ht="11.25">
      <c r="B343" s="198"/>
      <c r="C343" s="199"/>
      <c r="D343" s="200" t="s">
        <v>158</v>
      </c>
      <c r="E343" s="201" t="s">
        <v>19</v>
      </c>
      <c r="F343" s="202" t="s">
        <v>160</v>
      </c>
      <c r="G343" s="199"/>
      <c r="H343" s="201" t="s">
        <v>19</v>
      </c>
      <c r="I343" s="203"/>
      <c r="J343" s="199"/>
      <c r="K343" s="199"/>
      <c r="L343" s="204"/>
      <c r="M343" s="205"/>
      <c r="N343" s="206"/>
      <c r="O343" s="206"/>
      <c r="P343" s="206"/>
      <c r="Q343" s="206"/>
      <c r="R343" s="206"/>
      <c r="S343" s="206"/>
      <c r="T343" s="207"/>
      <c r="AT343" s="208" t="s">
        <v>158</v>
      </c>
      <c r="AU343" s="208" t="s">
        <v>167</v>
      </c>
      <c r="AV343" s="13" t="s">
        <v>79</v>
      </c>
      <c r="AW343" s="13" t="s">
        <v>33</v>
      </c>
      <c r="AX343" s="13" t="s">
        <v>72</v>
      </c>
      <c r="AY343" s="208" t="s">
        <v>146</v>
      </c>
    </row>
    <row r="344" spans="1:65" s="13" customFormat="1" ht="11.25">
      <c r="B344" s="198"/>
      <c r="C344" s="199"/>
      <c r="D344" s="200" t="s">
        <v>158</v>
      </c>
      <c r="E344" s="201" t="s">
        <v>19</v>
      </c>
      <c r="F344" s="202" t="s">
        <v>320</v>
      </c>
      <c r="G344" s="199"/>
      <c r="H344" s="201" t="s">
        <v>19</v>
      </c>
      <c r="I344" s="203"/>
      <c r="J344" s="199"/>
      <c r="K344" s="199"/>
      <c r="L344" s="204"/>
      <c r="M344" s="205"/>
      <c r="N344" s="206"/>
      <c r="O344" s="206"/>
      <c r="P344" s="206"/>
      <c r="Q344" s="206"/>
      <c r="R344" s="206"/>
      <c r="S344" s="206"/>
      <c r="T344" s="207"/>
      <c r="AT344" s="208" t="s">
        <v>158</v>
      </c>
      <c r="AU344" s="208" t="s">
        <v>167</v>
      </c>
      <c r="AV344" s="13" t="s">
        <v>79</v>
      </c>
      <c r="AW344" s="13" t="s">
        <v>33</v>
      </c>
      <c r="AX344" s="13" t="s">
        <v>72</v>
      </c>
      <c r="AY344" s="208" t="s">
        <v>146</v>
      </c>
    </row>
    <row r="345" spans="1:65" s="14" customFormat="1" ht="11.25">
      <c r="B345" s="209"/>
      <c r="C345" s="210"/>
      <c r="D345" s="200" t="s">
        <v>158</v>
      </c>
      <c r="E345" s="211" t="s">
        <v>19</v>
      </c>
      <c r="F345" s="212" t="s">
        <v>321</v>
      </c>
      <c r="G345" s="210"/>
      <c r="H345" s="213">
        <v>42.725999999999999</v>
      </c>
      <c r="I345" s="214"/>
      <c r="J345" s="210"/>
      <c r="K345" s="210"/>
      <c r="L345" s="215"/>
      <c r="M345" s="216"/>
      <c r="N345" s="217"/>
      <c r="O345" s="217"/>
      <c r="P345" s="217"/>
      <c r="Q345" s="217"/>
      <c r="R345" s="217"/>
      <c r="S345" s="217"/>
      <c r="T345" s="218"/>
      <c r="AT345" s="219" t="s">
        <v>158</v>
      </c>
      <c r="AU345" s="219" t="s">
        <v>167</v>
      </c>
      <c r="AV345" s="14" t="s">
        <v>81</v>
      </c>
      <c r="AW345" s="14" t="s">
        <v>33</v>
      </c>
      <c r="AX345" s="14" t="s">
        <v>72</v>
      </c>
      <c r="AY345" s="219" t="s">
        <v>146</v>
      </c>
    </row>
    <row r="346" spans="1:65" s="14" customFormat="1" ht="11.25">
      <c r="B346" s="209"/>
      <c r="C346" s="210"/>
      <c r="D346" s="200" t="s">
        <v>158</v>
      </c>
      <c r="E346" s="211" t="s">
        <v>19</v>
      </c>
      <c r="F346" s="212" t="s">
        <v>322</v>
      </c>
      <c r="G346" s="210"/>
      <c r="H346" s="213">
        <v>28.241</v>
      </c>
      <c r="I346" s="214"/>
      <c r="J346" s="210"/>
      <c r="K346" s="210"/>
      <c r="L346" s="215"/>
      <c r="M346" s="216"/>
      <c r="N346" s="217"/>
      <c r="O346" s="217"/>
      <c r="P346" s="217"/>
      <c r="Q346" s="217"/>
      <c r="R346" s="217"/>
      <c r="S346" s="217"/>
      <c r="T346" s="218"/>
      <c r="AT346" s="219" t="s">
        <v>158</v>
      </c>
      <c r="AU346" s="219" t="s">
        <v>167</v>
      </c>
      <c r="AV346" s="14" t="s">
        <v>81</v>
      </c>
      <c r="AW346" s="14" t="s">
        <v>33</v>
      </c>
      <c r="AX346" s="14" t="s">
        <v>72</v>
      </c>
      <c r="AY346" s="219" t="s">
        <v>146</v>
      </c>
    </row>
    <row r="347" spans="1:65" s="13" customFormat="1" ht="11.25">
      <c r="B347" s="198"/>
      <c r="C347" s="199"/>
      <c r="D347" s="200" t="s">
        <v>158</v>
      </c>
      <c r="E347" s="201" t="s">
        <v>19</v>
      </c>
      <c r="F347" s="202" t="s">
        <v>160</v>
      </c>
      <c r="G347" s="199"/>
      <c r="H347" s="201" t="s">
        <v>19</v>
      </c>
      <c r="I347" s="203"/>
      <c r="J347" s="199"/>
      <c r="K347" s="199"/>
      <c r="L347" s="204"/>
      <c r="M347" s="205"/>
      <c r="N347" s="206"/>
      <c r="O347" s="206"/>
      <c r="P347" s="206"/>
      <c r="Q347" s="206"/>
      <c r="R347" s="206"/>
      <c r="S347" s="206"/>
      <c r="T347" s="207"/>
      <c r="AT347" s="208" t="s">
        <v>158</v>
      </c>
      <c r="AU347" s="208" t="s">
        <v>167</v>
      </c>
      <c r="AV347" s="13" t="s">
        <v>79</v>
      </c>
      <c r="AW347" s="13" t="s">
        <v>33</v>
      </c>
      <c r="AX347" s="13" t="s">
        <v>72</v>
      </c>
      <c r="AY347" s="208" t="s">
        <v>146</v>
      </c>
    </row>
    <row r="348" spans="1:65" s="13" customFormat="1" ht="11.25">
      <c r="B348" s="198"/>
      <c r="C348" s="199"/>
      <c r="D348" s="200" t="s">
        <v>158</v>
      </c>
      <c r="E348" s="201" t="s">
        <v>19</v>
      </c>
      <c r="F348" s="202" t="s">
        <v>353</v>
      </c>
      <c r="G348" s="199"/>
      <c r="H348" s="201" t="s">
        <v>19</v>
      </c>
      <c r="I348" s="203"/>
      <c r="J348" s="199"/>
      <c r="K348" s="199"/>
      <c r="L348" s="204"/>
      <c r="M348" s="205"/>
      <c r="N348" s="206"/>
      <c r="O348" s="206"/>
      <c r="P348" s="206"/>
      <c r="Q348" s="206"/>
      <c r="R348" s="206"/>
      <c r="S348" s="206"/>
      <c r="T348" s="207"/>
      <c r="AT348" s="208" t="s">
        <v>158</v>
      </c>
      <c r="AU348" s="208" t="s">
        <v>167</v>
      </c>
      <c r="AV348" s="13" t="s">
        <v>79</v>
      </c>
      <c r="AW348" s="13" t="s">
        <v>33</v>
      </c>
      <c r="AX348" s="13" t="s">
        <v>72</v>
      </c>
      <c r="AY348" s="208" t="s">
        <v>146</v>
      </c>
    </row>
    <row r="349" spans="1:65" s="14" customFormat="1" ht="11.25">
      <c r="B349" s="209"/>
      <c r="C349" s="210"/>
      <c r="D349" s="200" t="s">
        <v>158</v>
      </c>
      <c r="E349" s="211" t="s">
        <v>19</v>
      </c>
      <c r="F349" s="212" t="s">
        <v>364</v>
      </c>
      <c r="G349" s="210"/>
      <c r="H349" s="213">
        <v>9.7720000000000002</v>
      </c>
      <c r="I349" s="214"/>
      <c r="J349" s="210"/>
      <c r="K349" s="210"/>
      <c r="L349" s="215"/>
      <c r="M349" s="216"/>
      <c r="N349" s="217"/>
      <c r="O349" s="217"/>
      <c r="P349" s="217"/>
      <c r="Q349" s="217"/>
      <c r="R349" s="217"/>
      <c r="S349" s="217"/>
      <c r="T349" s="218"/>
      <c r="AT349" s="219" t="s">
        <v>158</v>
      </c>
      <c r="AU349" s="219" t="s">
        <v>167</v>
      </c>
      <c r="AV349" s="14" t="s">
        <v>81</v>
      </c>
      <c r="AW349" s="14" t="s">
        <v>33</v>
      </c>
      <c r="AX349" s="14" t="s">
        <v>72</v>
      </c>
      <c r="AY349" s="219" t="s">
        <v>146</v>
      </c>
    </row>
    <row r="350" spans="1:65" s="15" customFormat="1" ht="11.25">
      <c r="B350" s="220"/>
      <c r="C350" s="221"/>
      <c r="D350" s="200" t="s">
        <v>158</v>
      </c>
      <c r="E350" s="222" t="s">
        <v>19</v>
      </c>
      <c r="F350" s="223" t="s">
        <v>162</v>
      </c>
      <c r="G350" s="221"/>
      <c r="H350" s="224">
        <v>80.739000000000004</v>
      </c>
      <c r="I350" s="225"/>
      <c r="J350" s="221"/>
      <c r="K350" s="221"/>
      <c r="L350" s="226"/>
      <c r="M350" s="227"/>
      <c r="N350" s="228"/>
      <c r="O350" s="228"/>
      <c r="P350" s="228"/>
      <c r="Q350" s="228"/>
      <c r="R350" s="228"/>
      <c r="S350" s="228"/>
      <c r="T350" s="229"/>
      <c r="AT350" s="230" t="s">
        <v>158</v>
      </c>
      <c r="AU350" s="230" t="s">
        <v>167</v>
      </c>
      <c r="AV350" s="15" t="s">
        <v>154</v>
      </c>
      <c r="AW350" s="15" t="s">
        <v>4</v>
      </c>
      <c r="AX350" s="15" t="s">
        <v>79</v>
      </c>
      <c r="AY350" s="230" t="s">
        <v>146</v>
      </c>
    </row>
    <row r="351" spans="1:65" s="12" customFormat="1" ht="20.85" customHeight="1">
      <c r="B351" s="164"/>
      <c r="C351" s="165"/>
      <c r="D351" s="166" t="s">
        <v>71</v>
      </c>
      <c r="E351" s="178" t="s">
        <v>365</v>
      </c>
      <c r="F351" s="178" t="s">
        <v>366</v>
      </c>
      <c r="G351" s="165"/>
      <c r="H351" s="165"/>
      <c r="I351" s="168"/>
      <c r="J351" s="179">
        <f>BK351</f>
        <v>0</v>
      </c>
      <c r="K351" s="165"/>
      <c r="L351" s="170"/>
      <c r="M351" s="171"/>
      <c r="N351" s="172"/>
      <c r="O351" s="172"/>
      <c r="P351" s="173">
        <f>SUM(P352:P374)</f>
        <v>0</v>
      </c>
      <c r="Q351" s="172"/>
      <c r="R351" s="173">
        <f>SUM(R352:R374)</f>
        <v>5.6166078800000001</v>
      </c>
      <c r="S351" s="172"/>
      <c r="T351" s="174">
        <f>SUM(T352:T374)</f>
        <v>0</v>
      </c>
      <c r="AR351" s="175" t="s">
        <v>79</v>
      </c>
      <c r="AT351" s="176" t="s">
        <v>71</v>
      </c>
      <c r="AU351" s="176" t="s">
        <v>81</v>
      </c>
      <c r="AY351" s="175" t="s">
        <v>146</v>
      </c>
      <c r="BK351" s="177">
        <f>SUM(BK352:BK374)</f>
        <v>0</v>
      </c>
    </row>
    <row r="352" spans="1:65" s="2" customFormat="1" ht="21.75" customHeight="1">
      <c r="A352" s="36"/>
      <c r="B352" s="37"/>
      <c r="C352" s="180" t="s">
        <v>367</v>
      </c>
      <c r="D352" s="180" t="s">
        <v>149</v>
      </c>
      <c r="E352" s="181" t="s">
        <v>368</v>
      </c>
      <c r="F352" s="182" t="s">
        <v>369</v>
      </c>
      <c r="G352" s="183" t="s">
        <v>187</v>
      </c>
      <c r="H352" s="184">
        <v>2.2000000000000002</v>
      </c>
      <c r="I352" s="185"/>
      <c r="J352" s="186">
        <f>ROUND(I352*H352,2)</f>
        <v>0</v>
      </c>
      <c r="K352" s="182" t="s">
        <v>153</v>
      </c>
      <c r="L352" s="41"/>
      <c r="M352" s="187" t="s">
        <v>19</v>
      </c>
      <c r="N352" s="188" t="s">
        <v>43</v>
      </c>
      <c r="O352" s="66"/>
      <c r="P352" s="189">
        <f>O352*H352</f>
        <v>0</v>
      </c>
      <c r="Q352" s="189">
        <v>2.5018699999999998</v>
      </c>
      <c r="R352" s="189">
        <f>Q352*H352</f>
        <v>5.5041140000000004</v>
      </c>
      <c r="S352" s="189">
        <v>0</v>
      </c>
      <c r="T352" s="190">
        <f>S352*H352</f>
        <v>0</v>
      </c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R352" s="191" t="s">
        <v>154</v>
      </c>
      <c r="AT352" s="191" t="s">
        <v>149</v>
      </c>
      <c r="AU352" s="191" t="s">
        <v>167</v>
      </c>
      <c r="AY352" s="19" t="s">
        <v>146</v>
      </c>
      <c r="BE352" s="192">
        <f>IF(N352="základní",J352,0)</f>
        <v>0</v>
      </c>
      <c r="BF352" s="192">
        <f>IF(N352="snížená",J352,0)</f>
        <v>0</v>
      </c>
      <c r="BG352" s="192">
        <f>IF(N352="zákl. přenesená",J352,0)</f>
        <v>0</v>
      </c>
      <c r="BH352" s="192">
        <f>IF(N352="sníž. přenesená",J352,0)</f>
        <v>0</v>
      </c>
      <c r="BI352" s="192">
        <f>IF(N352="nulová",J352,0)</f>
        <v>0</v>
      </c>
      <c r="BJ352" s="19" t="s">
        <v>79</v>
      </c>
      <c r="BK352" s="192">
        <f>ROUND(I352*H352,2)</f>
        <v>0</v>
      </c>
      <c r="BL352" s="19" t="s">
        <v>154</v>
      </c>
      <c r="BM352" s="191" t="s">
        <v>370</v>
      </c>
    </row>
    <row r="353" spans="1:65" s="2" customFormat="1" ht="11.25">
      <c r="A353" s="36"/>
      <c r="B353" s="37"/>
      <c r="C353" s="38"/>
      <c r="D353" s="193" t="s">
        <v>156</v>
      </c>
      <c r="E353" s="38"/>
      <c r="F353" s="194" t="s">
        <v>371</v>
      </c>
      <c r="G353" s="38"/>
      <c r="H353" s="38"/>
      <c r="I353" s="195"/>
      <c r="J353" s="38"/>
      <c r="K353" s="38"/>
      <c r="L353" s="41"/>
      <c r="M353" s="196"/>
      <c r="N353" s="197"/>
      <c r="O353" s="66"/>
      <c r="P353" s="66"/>
      <c r="Q353" s="66"/>
      <c r="R353" s="66"/>
      <c r="S353" s="66"/>
      <c r="T353" s="67"/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T353" s="19" t="s">
        <v>156</v>
      </c>
      <c r="AU353" s="19" t="s">
        <v>167</v>
      </c>
    </row>
    <row r="354" spans="1:65" s="13" customFormat="1" ht="11.25">
      <c r="B354" s="198"/>
      <c r="C354" s="199"/>
      <c r="D354" s="200" t="s">
        <v>158</v>
      </c>
      <c r="E354" s="201" t="s">
        <v>19</v>
      </c>
      <c r="F354" s="202" t="s">
        <v>159</v>
      </c>
      <c r="G354" s="199"/>
      <c r="H354" s="201" t="s">
        <v>19</v>
      </c>
      <c r="I354" s="203"/>
      <c r="J354" s="199"/>
      <c r="K354" s="199"/>
      <c r="L354" s="204"/>
      <c r="M354" s="205"/>
      <c r="N354" s="206"/>
      <c r="O354" s="206"/>
      <c r="P354" s="206"/>
      <c r="Q354" s="206"/>
      <c r="R354" s="206"/>
      <c r="S354" s="206"/>
      <c r="T354" s="207"/>
      <c r="AT354" s="208" t="s">
        <v>158</v>
      </c>
      <c r="AU354" s="208" t="s">
        <v>167</v>
      </c>
      <c r="AV354" s="13" t="s">
        <v>79</v>
      </c>
      <c r="AW354" s="13" t="s">
        <v>33</v>
      </c>
      <c r="AX354" s="13" t="s">
        <v>72</v>
      </c>
      <c r="AY354" s="208" t="s">
        <v>146</v>
      </c>
    </row>
    <row r="355" spans="1:65" s="13" customFormat="1" ht="11.25">
      <c r="B355" s="198"/>
      <c r="C355" s="199"/>
      <c r="D355" s="200" t="s">
        <v>158</v>
      </c>
      <c r="E355" s="201" t="s">
        <v>19</v>
      </c>
      <c r="F355" s="202" t="s">
        <v>160</v>
      </c>
      <c r="G355" s="199"/>
      <c r="H355" s="201" t="s">
        <v>19</v>
      </c>
      <c r="I355" s="203"/>
      <c r="J355" s="199"/>
      <c r="K355" s="199"/>
      <c r="L355" s="204"/>
      <c r="M355" s="205"/>
      <c r="N355" s="206"/>
      <c r="O355" s="206"/>
      <c r="P355" s="206"/>
      <c r="Q355" s="206"/>
      <c r="R355" s="206"/>
      <c r="S355" s="206"/>
      <c r="T355" s="207"/>
      <c r="AT355" s="208" t="s">
        <v>158</v>
      </c>
      <c r="AU355" s="208" t="s">
        <v>167</v>
      </c>
      <c r="AV355" s="13" t="s">
        <v>79</v>
      </c>
      <c r="AW355" s="13" t="s">
        <v>33</v>
      </c>
      <c r="AX355" s="13" t="s">
        <v>72</v>
      </c>
      <c r="AY355" s="208" t="s">
        <v>146</v>
      </c>
    </row>
    <row r="356" spans="1:65" s="13" customFormat="1" ht="11.25">
      <c r="B356" s="198"/>
      <c r="C356" s="199"/>
      <c r="D356" s="200" t="s">
        <v>158</v>
      </c>
      <c r="E356" s="201" t="s">
        <v>19</v>
      </c>
      <c r="F356" s="202" t="s">
        <v>190</v>
      </c>
      <c r="G356" s="199"/>
      <c r="H356" s="201" t="s">
        <v>19</v>
      </c>
      <c r="I356" s="203"/>
      <c r="J356" s="199"/>
      <c r="K356" s="199"/>
      <c r="L356" s="204"/>
      <c r="M356" s="205"/>
      <c r="N356" s="206"/>
      <c r="O356" s="206"/>
      <c r="P356" s="206"/>
      <c r="Q356" s="206"/>
      <c r="R356" s="206"/>
      <c r="S356" s="206"/>
      <c r="T356" s="207"/>
      <c r="AT356" s="208" t="s">
        <v>158</v>
      </c>
      <c r="AU356" s="208" t="s">
        <v>167</v>
      </c>
      <c r="AV356" s="13" t="s">
        <v>79</v>
      </c>
      <c r="AW356" s="13" t="s">
        <v>33</v>
      </c>
      <c r="AX356" s="13" t="s">
        <v>72</v>
      </c>
      <c r="AY356" s="208" t="s">
        <v>146</v>
      </c>
    </row>
    <row r="357" spans="1:65" s="14" customFormat="1" ht="11.25">
      <c r="B357" s="209"/>
      <c r="C357" s="210"/>
      <c r="D357" s="200" t="s">
        <v>158</v>
      </c>
      <c r="E357" s="211" t="s">
        <v>19</v>
      </c>
      <c r="F357" s="212" t="s">
        <v>372</v>
      </c>
      <c r="G357" s="210"/>
      <c r="H357" s="213">
        <v>2.2000000000000002</v>
      </c>
      <c r="I357" s="214"/>
      <c r="J357" s="210"/>
      <c r="K357" s="210"/>
      <c r="L357" s="215"/>
      <c r="M357" s="216"/>
      <c r="N357" s="217"/>
      <c r="O357" s="217"/>
      <c r="P357" s="217"/>
      <c r="Q357" s="217"/>
      <c r="R357" s="217"/>
      <c r="S357" s="217"/>
      <c r="T357" s="218"/>
      <c r="AT357" s="219" t="s">
        <v>158</v>
      </c>
      <c r="AU357" s="219" t="s">
        <v>167</v>
      </c>
      <c r="AV357" s="14" t="s">
        <v>81</v>
      </c>
      <c r="AW357" s="14" t="s">
        <v>33</v>
      </c>
      <c r="AX357" s="14" t="s">
        <v>72</v>
      </c>
      <c r="AY357" s="219" t="s">
        <v>146</v>
      </c>
    </row>
    <row r="358" spans="1:65" s="15" customFormat="1" ht="11.25">
      <c r="B358" s="220"/>
      <c r="C358" s="221"/>
      <c r="D358" s="200" t="s">
        <v>158</v>
      </c>
      <c r="E358" s="222" t="s">
        <v>19</v>
      </c>
      <c r="F358" s="223" t="s">
        <v>162</v>
      </c>
      <c r="G358" s="221"/>
      <c r="H358" s="224">
        <v>2.2000000000000002</v>
      </c>
      <c r="I358" s="225"/>
      <c r="J358" s="221"/>
      <c r="K358" s="221"/>
      <c r="L358" s="226"/>
      <c r="M358" s="227"/>
      <c r="N358" s="228"/>
      <c r="O358" s="228"/>
      <c r="P358" s="228"/>
      <c r="Q358" s="228"/>
      <c r="R358" s="228"/>
      <c r="S358" s="228"/>
      <c r="T358" s="229"/>
      <c r="AT358" s="230" t="s">
        <v>158</v>
      </c>
      <c r="AU358" s="230" t="s">
        <v>167</v>
      </c>
      <c r="AV358" s="15" t="s">
        <v>154</v>
      </c>
      <c r="AW358" s="15" t="s">
        <v>4</v>
      </c>
      <c r="AX358" s="15" t="s">
        <v>79</v>
      </c>
      <c r="AY358" s="230" t="s">
        <v>146</v>
      </c>
    </row>
    <row r="359" spans="1:65" s="2" customFormat="1" ht="21.75" customHeight="1">
      <c r="A359" s="36"/>
      <c r="B359" s="37"/>
      <c r="C359" s="180" t="s">
        <v>373</v>
      </c>
      <c r="D359" s="180" t="s">
        <v>149</v>
      </c>
      <c r="E359" s="181" t="s">
        <v>374</v>
      </c>
      <c r="F359" s="182" t="s">
        <v>375</v>
      </c>
      <c r="G359" s="183" t="s">
        <v>187</v>
      </c>
      <c r="H359" s="184">
        <v>2.2000000000000002</v>
      </c>
      <c r="I359" s="185"/>
      <c r="J359" s="186">
        <f>ROUND(I359*H359,2)</f>
        <v>0</v>
      </c>
      <c r="K359" s="182" t="s">
        <v>153</v>
      </c>
      <c r="L359" s="41"/>
      <c r="M359" s="187" t="s">
        <v>19</v>
      </c>
      <c r="N359" s="188" t="s">
        <v>43</v>
      </c>
      <c r="O359" s="66"/>
      <c r="P359" s="189">
        <f>O359*H359</f>
        <v>0</v>
      </c>
      <c r="Q359" s="189">
        <v>0</v>
      </c>
      <c r="R359" s="189">
        <f>Q359*H359</f>
        <v>0</v>
      </c>
      <c r="S359" s="189">
        <v>0</v>
      </c>
      <c r="T359" s="190">
        <f>S359*H359</f>
        <v>0</v>
      </c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R359" s="191" t="s">
        <v>154</v>
      </c>
      <c r="AT359" s="191" t="s">
        <v>149</v>
      </c>
      <c r="AU359" s="191" t="s">
        <v>167</v>
      </c>
      <c r="AY359" s="19" t="s">
        <v>146</v>
      </c>
      <c r="BE359" s="192">
        <f>IF(N359="základní",J359,0)</f>
        <v>0</v>
      </c>
      <c r="BF359" s="192">
        <f>IF(N359="snížená",J359,0)</f>
        <v>0</v>
      </c>
      <c r="BG359" s="192">
        <f>IF(N359="zákl. přenesená",J359,0)</f>
        <v>0</v>
      </c>
      <c r="BH359" s="192">
        <f>IF(N359="sníž. přenesená",J359,0)</f>
        <v>0</v>
      </c>
      <c r="BI359" s="192">
        <f>IF(N359="nulová",J359,0)</f>
        <v>0</v>
      </c>
      <c r="BJ359" s="19" t="s">
        <v>79</v>
      </c>
      <c r="BK359" s="192">
        <f>ROUND(I359*H359,2)</f>
        <v>0</v>
      </c>
      <c r="BL359" s="19" t="s">
        <v>154</v>
      </c>
      <c r="BM359" s="191" t="s">
        <v>376</v>
      </c>
    </row>
    <row r="360" spans="1:65" s="2" customFormat="1" ht="11.25">
      <c r="A360" s="36"/>
      <c r="B360" s="37"/>
      <c r="C360" s="38"/>
      <c r="D360" s="193" t="s">
        <v>156</v>
      </c>
      <c r="E360" s="38"/>
      <c r="F360" s="194" t="s">
        <v>377</v>
      </c>
      <c r="G360" s="38"/>
      <c r="H360" s="38"/>
      <c r="I360" s="195"/>
      <c r="J360" s="38"/>
      <c r="K360" s="38"/>
      <c r="L360" s="41"/>
      <c r="M360" s="196"/>
      <c r="N360" s="197"/>
      <c r="O360" s="66"/>
      <c r="P360" s="66"/>
      <c r="Q360" s="66"/>
      <c r="R360" s="66"/>
      <c r="S360" s="66"/>
      <c r="T360" s="67"/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T360" s="19" t="s">
        <v>156</v>
      </c>
      <c r="AU360" s="19" t="s">
        <v>167</v>
      </c>
    </row>
    <row r="361" spans="1:65" s="14" customFormat="1" ht="11.25">
      <c r="B361" s="209"/>
      <c r="C361" s="210"/>
      <c r="D361" s="200" t="s">
        <v>158</v>
      </c>
      <c r="E361" s="211" t="s">
        <v>19</v>
      </c>
      <c r="F361" s="212" t="s">
        <v>378</v>
      </c>
      <c r="G361" s="210"/>
      <c r="H361" s="213">
        <v>2.2000000000000002</v>
      </c>
      <c r="I361" s="214"/>
      <c r="J361" s="210"/>
      <c r="K361" s="210"/>
      <c r="L361" s="215"/>
      <c r="M361" s="216"/>
      <c r="N361" s="217"/>
      <c r="O361" s="217"/>
      <c r="P361" s="217"/>
      <c r="Q361" s="217"/>
      <c r="R361" s="217"/>
      <c r="S361" s="217"/>
      <c r="T361" s="218"/>
      <c r="AT361" s="219" t="s">
        <v>158</v>
      </c>
      <c r="AU361" s="219" t="s">
        <v>167</v>
      </c>
      <c r="AV361" s="14" t="s">
        <v>81</v>
      </c>
      <c r="AW361" s="14" t="s">
        <v>33</v>
      </c>
      <c r="AX361" s="14" t="s">
        <v>72</v>
      </c>
      <c r="AY361" s="219" t="s">
        <v>146</v>
      </c>
    </row>
    <row r="362" spans="1:65" s="15" customFormat="1" ht="11.25">
      <c r="B362" s="220"/>
      <c r="C362" s="221"/>
      <c r="D362" s="200" t="s">
        <v>158</v>
      </c>
      <c r="E362" s="222" t="s">
        <v>19</v>
      </c>
      <c r="F362" s="223" t="s">
        <v>162</v>
      </c>
      <c r="G362" s="221"/>
      <c r="H362" s="224">
        <v>2.2000000000000002</v>
      </c>
      <c r="I362" s="225"/>
      <c r="J362" s="221"/>
      <c r="K362" s="221"/>
      <c r="L362" s="226"/>
      <c r="M362" s="227"/>
      <c r="N362" s="228"/>
      <c r="O362" s="228"/>
      <c r="P362" s="228"/>
      <c r="Q362" s="228"/>
      <c r="R362" s="228"/>
      <c r="S362" s="228"/>
      <c r="T362" s="229"/>
      <c r="AT362" s="230" t="s">
        <v>158</v>
      </c>
      <c r="AU362" s="230" t="s">
        <v>167</v>
      </c>
      <c r="AV362" s="15" t="s">
        <v>154</v>
      </c>
      <c r="AW362" s="15" t="s">
        <v>4</v>
      </c>
      <c r="AX362" s="15" t="s">
        <v>79</v>
      </c>
      <c r="AY362" s="230" t="s">
        <v>146</v>
      </c>
    </row>
    <row r="363" spans="1:65" s="2" customFormat="1" ht="24.2" customHeight="1">
      <c r="A363" s="36"/>
      <c r="B363" s="37"/>
      <c r="C363" s="180" t="s">
        <v>379</v>
      </c>
      <c r="D363" s="180" t="s">
        <v>149</v>
      </c>
      <c r="E363" s="181" t="s">
        <v>380</v>
      </c>
      <c r="F363" s="182" t="s">
        <v>381</v>
      </c>
      <c r="G363" s="183" t="s">
        <v>187</v>
      </c>
      <c r="H363" s="184">
        <v>2.2000000000000002</v>
      </c>
      <c r="I363" s="185"/>
      <c r="J363" s="186">
        <f>ROUND(I363*H363,2)</f>
        <v>0</v>
      </c>
      <c r="K363" s="182" t="s">
        <v>153</v>
      </c>
      <c r="L363" s="41"/>
      <c r="M363" s="187" t="s">
        <v>19</v>
      </c>
      <c r="N363" s="188" t="s">
        <v>43</v>
      </c>
      <c r="O363" s="66"/>
      <c r="P363" s="189">
        <f>O363*H363</f>
        <v>0</v>
      </c>
      <c r="Q363" s="189">
        <v>0</v>
      </c>
      <c r="R363" s="189">
        <f>Q363*H363</f>
        <v>0</v>
      </c>
      <c r="S363" s="189">
        <v>0</v>
      </c>
      <c r="T363" s="190">
        <f>S363*H363</f>
        <v>0</v>
      </c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R363" s="191" t="s">
        <v>154</v>
      </c>
      <c r="AT363" s="191" t="s">
        <v>149</v>
      </c>
      <c r="AU363" s="191" t="s">
        <v>167</v>
      </c>
      <c r="AY363" s="19" t="s">
        <v>146</v>
      </c>
      <c r="BE363" s="192">
        <f>IF(N363="základní",J363,0)</f>
        <v>0</v>
      </c>
      <c r="BF363" s="192">
        <f>IF(N363="snížená",J363,0)</f>
        <v>0</v>
      </c>
      <c r="BG363" s="192">
        <f>IF(N363="zákl. přenesená",J363,0)</f>
        <v>0</v>
      </c>
      <c r="BH363" s="192">
        <f>IF(N363="sníž. přenesená",J363,0)</f>
        <v>0</v>
      </c>
      <c r="BI363" s="192">
        <f>IF(N363="nulová",J363,0)</f>
        <v>0</v>
      </c>
      <c r="BJ363" s="19" t="s">
        <v>79</v>
      </c>
      <c r="BK363" s="192">
        <f>ROUND(I363*H363,2)</f>
        <v>0</v>
      </c>
      <c r="BL363" s="19" t="s">
        <v>154</v>
      </c>
      <c r="BM363" s="191" t="s">
        <v>382</v>
      </c>
    </row>
    <row r="364" spans="1:65" s="2" customFormat="1" ht="11.25">
      <c r="A364" s="36"/>
      <c r="B364" s="37"/>
      <c r="C364" s="38"/>
      <c r="D364" s="193" t="s">
        <v>156</v>
      </c>
      <c r="E364" s="38"/>
      <c r="F364" s="194" t="s">
        <v>383</v>
      </c>
      <c r="G364" s="38"/>
      <c r="H364" s="38"/>
      <c r="I364" s="195"/>
      <c r="J364" s="38"/>
      <c r="K364" s="38"/>
      <c r="L364" s="41"/>
      <c r="M364" s="196"/>
      <c r="N364" s="197"/>
      <c r="O364" s="66"/>
      <c r="P364" s="66"/>
      <c r="Q364" s="66"/>
      <c r="R364" s="66"/>
      <c r="S364" s="66"/>
      <c r="T364" s="67"/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T364" s="19" t="s">
        <v>156</v>
      </c>
      <c r="AU364" s="19" t="s">
        <v>167</v>
      </c>
    </row>
    <row r="365" spans="1:65" s="14" customFormat="1" ht="11.25">
      <c r="B365" s="209"/>
      <c r="C365" s="210"/>
      <c r="D365" s="200" t="s">
        <v>158</v>
      </c>
      <c r="E365" s="211" t="s">
        <v>19</v>
      </c>
      <c r="F365" s="212" t="s">
        <v>378</v>
      </c>
      <c r="G365" s="210"/>
      <c r="H365" s="213">
        <v>2.2000000000000002</v>
      </c>
      <c r="I365" s="214"/>
      <c r="J365" s="210"/>
      <c r="K365" s="210"/>
      <c r="L365" s="215"/>
      <c r="M365" s="216"/>
      <c r="N365" s="217"/>
      <c r="O365" s="217"/>
      <c r="P365" s="217"/>
      <c r="Q365" s="217"/>
      <c r="R365" s="217"/>
      <c r="S365" s="217"/>
      <c r="T365" s="218"/>
      <c r="AT365" s="219" t="s">
        <v>158</v>
      </c>
      <c r="AU365" s="219" t="s">
        <v>167</v>
      </c>
      <c r="AV365" s="14" t="s">
        <v>81</v>
      </c>
      <c r="AW365" s="14" t="s">
        <v>33</v>
      </c>
      <c r="AX365" s="14" t="s">
        <v>72</v>
      </c>
      <c r="AY365" s="219" t="s">
        <v>146</v>
      </c>
    </row>
    <row r="366" spans="1:65" s="15" customFormat="1" ht="11.25">
      <c r="B366" s="220"/>
      <c r="C366" s="221"/>
      <c r="D366" s="200" t="s">
        <v>158</v>
      </c>
      <c r="E366" s="222" t="s">
        <v>19</v>
      </c>
      <c r="F366" s="223" t="s">
        <v>162</v>
      </c>
      <c r="G366" s="221"/>
      <c r="H366" s="224">
        <v>2.2000000000000002</v>
      </c>
      <c r="I366" s="225"/>
      <c r="J366" s="221"/>
      <c r="K366" s="221"/>
      <c r="L366" s="226"/>
      <c r="M366" s="227"/>
      <c r="N366" s="228"/>
      <c r="O366" s="228"/>
      <c r="P366" s="228"/>
      <c r="Q366" s="228"/>
      <c r="R366" s="228"/>
      <c r="S366" s="228"/>
      <c r="T366" s="229"/>
      <c r="AT366" s="230" t="s">
        <v>158</v>
      </c>
      <c r="AU366" s="230" t="s">
        <v>167</v>
      </c>
      <c r="AV366" s="15" t="s">
        <v>154</v>
      </c>
      <c r="AW366" s="15" t="s">
        <v>4</v>
      </c>
      <c r="AX366" s="15" t="s">
        <v>79</v>
      </c>
      <c r="AY366" s="230" t="s">
        <v>146</v>
      </c>
    </row>
    <row r="367" spans="1:65" s="2" customFormat="1" ht="16.5" customHeight="1">
      <c r="A367" s="36"/>
      <c r="B367" s="37"/>
      <c r="C367" s="180" t="s">
        <v>384</v>
      </c>
      <c r="D367" s="180" t="s">
        <v>149</v>
      </c>
      <c r="E367" s="181" t="s">
        <v>385</v>
      </c>
      <c r="F367" s="182" t="s">
        <v>386</v>
      </c>
      <c r="G367" s="183" t="s">
        <v>212</v>
      </c>
      <c r="H367" s="184">
        <v>0.108</v>
      </c>
      <c r="I367" s="185"/>
      <c r="J367" s="186">
        <f>ROUND(I367*H367,2)</f>
        <v>0</v>
      </c>
      <c r="K367" s="182" t="s">
        <v>153</v>
      </c>
      <c r="L367" s="41"/>
      <c r="M367" s="187" t="s">
        <v>19</v>
      </c>
      <c r="N367" s="188" t="s">
        <v>43</v>
      </c>
      <c r="O367" s="66"/>
      <c r="P367" s="189">
        <f>O367*H367</f>
        <v>0</v>
      </c>
      <c r="Q367" s="189">
        <v>1.0416099999999999</v>
      </c>
      <c r="R367" s="189">
        <f>Q367*H367</f>
        <v>0.11249387999999999</v>
      </c>
      <c r="S367" s="189">
        <v>0</v>
      </c>
      <c r="T367" s="190">
        <f>S367*H367</f>
        <v>0</v>
      </c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R367" s="191" t="s">
        <v>154</v>
      </c>
      <c r="AT367" s="191" t="s">
        <v>149</v>
      </c>
      <c r="AU367" s="191" t="s">
        <v>167</v>
      </c>
      <c r="AY367" s="19" t="s">
        <v>146</v>
      </c>
      <c r="BE367" s="192">
        <f>IF(N367="základní",J367,0)</f>
        <v>0</v>
      </c>
      <c r="BF367" s="192">
        <f>IF(N367="snížená",J367,0)</f>
        <v>0</v>
      </c>
      <c r="BG367" s="192">
        <f>IF(N367="zákl. přenesená",J367,0)</f>
        <v>0</v>
      </c>
      <c r="BH367" s="192">
        <f>IF(N367="sníž. přenesená",J367,0)</f>
        <v>0</v>
      </c>
      <c r="BI367" s="192">
        <f>IF(N367="nulová",J367,0)</f>
        <v>0</v>
      </c>
      <c r="BJ367" s="19" t="s">
        <v>79</v>
      </c>
      <c r="BK367" s="192">
        <f>ROUND(I367*H367,2)</f>
        <v>0</v>
      </c>
      <c r="BL367" s="19" t="s">
        <v>154</v>
      </c>
      <c r="BM367" s="191" t="s">
        <v>387</v>
      </c>
    </row>
    <row r="368" spans="1:65" s="2" customFormat="1" ht="11.25">
      <c r="A368" s="36"/>
      <c r="B368" s="37"/>
      <c r="C368" s="38"/>
      <c r="D368" s="193" t="s">
        <v>156</v>
      </c>
      <c r="E368" s="38"/>
      <c r="F368" s="194" t="s">
        <v>388</v>
      </c>
      <c r="G368" s="38"/>
      <c r="H368" s="38"/>
      <c r="I368" s="195"/>
      <c r="J368" s="38"/>
      <c r="K368" s="38"/>
      <c r="L368" s="41"/>
      <c r="M368" s="196"/>
      <c r="N368" s="197"/>
      <c r="O368" s="66"/>
      <c r="P368" s="66"/>
      <c r="Q368" s="66"/>
      <c r="R368" s="66"/>
      <c r="S368" s="66"/>
      <c r="T368" s="67"/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T368" s="19" t="s">
        <v>156</v>
      </c>
      <c r="AU368" s="19" t="s">
        <v>167</v>
      </c>
    </row>
    <row r="369" spans="1:65" s="13" customFormat="1" ht="11.25">
      <c r="B369" s="198"/>
      <c r="C369" s="199"/>
      <c r="D369" s="200" t="s">
        <v>158</v>
      </c>
      <c r="E369" s="201" t="s">
        <v>19</v>
      </c>
      <c r="F369" s="202" t="s">
        <v>159</v>
      </c>
      <c r="G369" s="199"/>
      <c r="H369" s="201" t="s">
        <v>19</v>
      </c>
      <c r="I369" s="203"/>
      <c r="J369" s="199"/>
      <c r="K369" s="199"/>
      <c r="L369" s="204"/>
      <c r="M369" s="205"/>
      <c r="N369" s="206"/>
      <c r="O369" s="206"/>
      <c r="P369" s="206"/>
      <c r="Q369" s="206"/>
      <c r="R369" s="206"/>
      <c r="S369" s="206"/>
      <c r="T369" s="207"/>
      <c r="AT369" s="208" t="s">
        <v>158</v>
      </c>
      <c r="AU369" s="208" t="s">
        <v>167</v>
      </c>
      <c r="AV369" s="13" t="s">
        <v>79</v>
      </c>
      <c r="AW369" s="13" t="s">
        <v>33</v>
      </c>
      <c r="AX369" s="13" t="s">
        <v>72</v>
      </c>
      <c r="AY369" s="208" t="s">
        <v>146</v>
      </c>
    </row>
    <row r="370" spans="1:65" s="13" customFormat="1" ht="11.25">
      <c r="B370" s="198"/>
      <c r="C370" s="199"/>
      <c r="D370" s="200" t="s">
        <v>158</v>
      </c>
      <c r="E370" s="201" t="s">
        <v>19</v>
      </c>
      <c r="F370" s="202" t="s">
        <v>160</v>
      </c>
      <c r="G370" s="199"/>
      <c r="H370" s="201" t="s">
        <v>19</v>
      </c>
      <c r="I370" s="203"/>
      <c r="J370" s="199"/>
      <c r="K370" s="199"/>
      <c r="L370" s="204"/>
      <c r="M370" s="205"/>
      <c r="N370" s="206"/>
      <c r="O370" s="206"/>
      <c r="P370" s="206"/>
      <c r="Q370" s="206"/>
      <c r="R370" s="206"/>
      <c r="S370" s="206"/>
      <c r="T370" s="207"/>
      <c r="AT370" s="208" t="s">
        <v>158</v>
      </c>
      <c r="AU370" s="208" t="s">
        <v>167</v>
      </c>
      <c r="AV370" s="13" t="s">
        <v>79</v>
      </c>
      <c r="AW370" s="13" t="s">
        <v>33</v>
      </c>
      <c r="AX370" s="13" t="s">
        <v>72</v>
      </c>
      <c r="AY370" s="208" t="s">
        <v>146</v>
      </c>
    </row>
    <row r="371" spans="1:65" s="13" customFormat="1" ht="11.25">
      <c r="B371" s="198"/>
      <c r="C371" s="199"/>
      <c r="D371" s="200" t="s">
        <v>158</v>
      </c>
      <c r="E371" s="201" t="s">
        <v>19</v>
      </c>
      <c r="F371" s="202" t="s">
        <v>190</v>
      </c>
      <c r="G371" s="199"/>
      <c r="H371" s="201" t="s">
        <v>19</v>
      </c>
      <c r="I371" s="203"/>
      <c r="J371" s="199"/>
      <c r="K371" s="199"/>
      <c r="L371" s="204"/>
      <c r="M371" s="205"/>
      <c r="N371" s="206"/>
      <c r="O371" s="206"/>
      <c r="P371" s="206"/>
      <c r="Q371" s="206"/>
      <c r="R371" s="206"/>
      <c r="S371" s="206"/>
      <c r="T371" s="207"/>
      <c r="AT371" s="208" t="s">
        <v>158</v>
      </c>
      <c r="AU371" s="208" t="s">
        <v>167</v>
      </c>
      <c r="AV371" s="13" t="s">
        <v>79</v>
      </c>
      <c r="AW371" s="13" t="s">
        <v>33</v>
      </c>
      <c r="AX371" s="13" t="s">
        <v>72</v>
      </c>
      <c r="AY371" s="208" t="s">
        <v>146</v>
      </c>
    </row>
    <row r="372" spans="1:65" s="13" customFormat="1" ht="11.25">
      <c r="B372" s="198"/>
      <c r="C372" s="199"/>
      <c r="D372" s="200" t="s">
        <v>158</v>
      </c>
      <c r="E372" s="201" t="s">
        <v>19</v>
      </c>
      <c r="F372" s="202" t="s">
        <v>389</v>
      </c>
      <c r="G372" s="199"/>
      <c r="H372" s="201" t="s">
        <v>19</v>
      </c>
      <c r="I372" s="203"/>
      <c r="J372" s="199"/>
      <c r="K372" s="199"/>
      <c r="L372" s="204"/>
      <c r="M372" s="205"/>
      <c r="N372" s="206"/>
      <c r="O372" s="206"/>
      <c r="P372" s="206"/>
      <c r="Q372" s="206"/>
      <c r="R372" s="206"/>
      <c r="S372" s="206"/>
      <c r="T372" s="207"/>
      <c r="AT372" s="208" t="s">
        <v>158</v>
      </c>
      <c r="AU372" s="208" t="s">
        <v>167</v>
      </c>
      <c r="AV372" s="13" t="s">
        <v>79</v>
      </c>
      <c r="AW372" s="13" t="s">
        <v>33</v>
      </c>
      <c r="AX372" s="13" t="s">
        <v>72</v>
      </c>
      <c r="AY372" s="208" t="s">
        <v>146</v>
      </c>
    </row>
    <row r="373" spans="1:65" s="14" customFormat="1" ht="11.25">
      <c r="B373" s="209"/>
      <c r="C373" s="210"/>
      <c r="D373" s="200" t="s">
        <v>158</v>
      </c>
      <c r="E373" s="211" t="s">
        <v>19</v>
      </c>
      <c r="F373" s="212" t="s">
        <v>390</v>
      </c>
      <c r="G373" s="210"/>
      <c r="H373" s="213">
        <v>0.108</v>
      </c>
      <c r="I373" s="214"/>
      <c r="J373" s="210"/>
      <c r="K373" s="210"/>
      <c r="L373" s="215"/>
      <c r="M373" s="216"/>
      <c r="N373" s="217"/>
      <c r="O373" s="217"/>
      <c r="P373" s="217"/>
      <c r="Q373" s="217"/>
      <c r="R373" s="217"/>
      <c r="S373" s="217"/>
      <c r="T373" s="218"/>
      <c r="AT373" s="219" t="s">
        <v>158</v>
      </c>
      <c r="AU373" s="219" t="s">
        <v>167</v>
      </c>
      <c r="AV373" s="14" t="s">
        <v>81</v>
      </c>
      <c r="AW373" s="14" t="s">
        <v>33</v>
      </c>
      <c r="AX373" s="14" t="s">
        <v>72</v>
      </c>
      <c r="AY373" s="219" t="s">
        <v>146</v>
      </c>
    </row>
    <row r="374" spans="1:65" s="15" customFormat="1" ht="11.25">
      <c r="B374" s="220"/>
      <c r="C374" s="221"/>
      <c r="D374" s="200" t="s">
        <v>158</v>
      </c>
      <c r="E374" s="222" t="s">
        <v>19</v>
      </c>
      <c r="F374" s="223" t="s">
        <v>162</v>
      </c>
      <c r="G374" s="221"/>
      <c r="H374" s="224">
        <v>0.108</v>
      </c>
      <c r="I374" s="225"/>
      <c r="J374" s="221"/>
      <c r="K374" s="221"/>
      <c r="L374" s="226"/>
      <c r="M374" s="227"/>
      <c r="N374" s="228"/>
      <c r="O374" s="228"/>
      <c r="P374" s="228"/>
      <c r="Q374" s="228"/>
      <c r="R374" s="228"/>
      <c r="S374" s="228"/>
      <c r="T374" s="229"/>
      <c r="AT374" s="230" t="s">
        <v>158</v>
      </c>
      <c r="AU374" s="230" t="s">
        <v>167</v>
      </c>
      <c r="AV374" s="15" t="s">
        <v>154</v>
      </c>
      <c r="AW374" s="15" t="s">
        <v>4</v>
      </c>
      <c r="AX374" s="15" t="s">
        <v>79</v>
      </c>
      <c r="AY374" s="230" t="s">
        <v>146</v>
      </c>
    </row>
    <row r="375" spans="1:65" s="12" customFormat="1" ht="22.9" customHeight="1">
      <c r="B375" s="164"/>
      <c r="C375" s="165"/>
      <c r="D375" s="166" t="s">
        <v>71</v>
      </c>
      <c r="E375" s="178" t="s">
        <v>204</v>
      </c>
      <c r="F375" s="178" t="s">
        <v>391</v>
      </c>
      <c r="G375" s="165"/>
      <c r="H375" s="165"/>
      <c r="I375" s="168"/>
      <c r="J375" s="179">
        <f>BK375</f>
        <v>0</v>
      </c>
      <c r="K375" s="165"/>
      <c r="L375" s="170"/>
      <c r="M375" s="171"/>
      <c r="N375" s="172"/>
      <c r="O375" s="172"/>
      <c r="P375" s="173">
        <f>P376+P411+P418+P771+P780</f>
        <v>0</v>
      </c>
      <c r="Q375" s="172"/>
      <c r="R375" s="173">
        <f>R376+R411+R418+R771+R780</f>
        <v>8.3390800000000001E-2</v>
      </c>
      <c r="S375" s="172"/>
      <c r="T375" s="174">
        <f>T376+T411+T418+T771+T780</f>
        <v>33.434329500000004</v>
      </c>
      <c r="AR375" s="175" t="s">
        <v>79</v>
      </c>
      <c r="AT375" s="176" t="s">
        <v>71</v>
      </c>
      <c r="AU375" s="176" t="s">
        <v>79</v>
      </c>
      <c r="AY375" s="175" t="s">
        <v>146</v>
      </c>
      <c r="BK375" s="177">
        <f>BK376+BK411+BK418+BK771+BK780</f>
        <v>0</v>
      </c>
    </row>
    <row r="376" spans="1:65" s="12" customFormat="1" ht="20.85" customHeight="1">
      <c r="B376" s="164"/>
      <c r="C376" s="165"/>
      <c r="D376" s="166" t="s">
        <v>71</v>
      </c>
      <c r="E376" s="178" t="s">
        <v>392</v>
      </c>
      <c r="F376" s="178" t="s">
        <v>393</v>
      </c>
      <c r="G376" s="165"/>
      <c r="H376" s="165"/>
      <c r="I376" s="168"/>
      <c r="J376" s="179">
        <f>BK376</f>
        <v>0</v>
      </c>
      <c r="K376" s="165"/>
      <c r="L376" s="170"/>
      <c r="M376" s="171"/>
      <c r="N376" s="172"/>
      <c r="O376" s="172"/>
      <c r="P376" s="173">
        <f>SUM(P377:P410)</f>
        <v>0</v>
      </c>
      <c r="Q376" s="172"/>
      <c r="R376" s="173">
        <f>SUM(R377:R410)</f>
        <v>8.9380199999999996E-3</v>
      </c>
      <c r="S376" s="172"/>
      <c r="T376" s="174">
        <f>SUM(T377:T410)</f>
        <v>0</v>
      </c>
      <c r="AR376" s="175" t="s">
        <v>79</v>
      </c>
      <c r="AT376" s="176" t="s">
        <v>71</v>
      </c>
      <c r="AU376" s="176" t="s">
        <v>81</v>
      </c>
      <c r="AY376" s="175" t="s">
        <v>146</v>
      </c>
      <c r="BK376" s="177">
        <f>SUM(BK377:BK410)</f>
        <v>0</v>
      </c>
    </row>
    <row r="377" spans="1:65" s="2" customFormat="1" ht="24.2" customHeight="1">
      <c r="A377" s="36"/>
      <c r="B377" s="37"/>
      <c r="C377" s="180" t="s">
        <v>394</v>
      </c>
      <c r="D377" s="180" t="s">
        <v>149</v>
      </c>
      <c r="E377" s="181" t="s">
        <v>395</v>
      </c>
      <c r="F377" s="182" t="s">
        <v>396</v>
      </c>
      <c r="G377" s="183" t="s">
        <v>152</v>
      </c>
      <c r="H377" s="184">
        <v>65.97</v>
      </c>
      <c r="I377" s="185"/>
      <c r="J377" s="186">
        <f>ROUND(I377*H377,2)</f>
        <v>0</v>
      </c>
      <c r="K377" s="182" t="s">
        <v>153</v>
      </c>
      <c r="L377" s="41"/>
      <c r="M377" s="187" t="s">
        <v>19</v>
      </c>
      <c r="N377" s="188" t="s">
        <v>43</v>
      </c>
      <c r="O377" s="66"/>
      <c r="P377" s="189">
        <f>O377*H377</f>
        <v>0</v>
      </c>
      <c r="Q377" s="189">
        <v>0</v>
      </c>
      <c r="R377" s="189">
        <f>Q377*H377</f>
        <v>0</v>
      </c>
      <c r="S377" s="189">
        <v>0</v>
      </c>
      <c r="T377" s="190">
        <f>S377*H377</f>
        <v>0</v>
      </c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R377" s="191" t="s">
        <v>154</v>
      </c>
      <c r="AT377" s="191" t="s">
        <v>149</v>
      </c>
      <c r="AU377" s="191" t="s">
        <v>167</v>
      </c>
      <c r="AY377" s="19" t="s">
        <v>146</v>
      </c>
      <c r="BE377" s="192">
        <f>IF(N377="základní",J377,0)</f>
        <v>0</v>
      </c>
      <c r="BF377" s="192">
        <f>IF(N377="snížená",J377,0)</f>
        <v>0</v>
      </c>
      <c r="BG377" s="192">
        <f>IF(N377="zákl. přenesená",J377,0)</f>
        <v>0</v>
      </c>
      <c r="BH377" s="192">
        <f>IF(N377="sníž. přenesená",J377,0)</f>
        <v>0</v>
      </c>
      <c r="BI377" s="192">
        <f>IF(N377="nulová",J377,0)</f>
        <v>0</v>
      </c>
      <c r="BJ377" s="19" t="s">
        <v>79</v>
      </c>
      <c r="BK377" s="192">
        <f>ROUND(I377*H377,2)</f>
        <v>0</v>
      </c>
      <c r="BL377" s="19" t="s">
        <v>154</v>
      </c>
      <c r="BM377" s="191" t="s">
        <v>397</v>
      </c>
    </row>
    <row r="378" spans="1:65" s="2" customFormat="1" ht="11.25">
      <c r="A378" s="36"/>
      <c r="B378" s="37"/>
      <c r="C378" s="38"/>
      <c r="D378" s="193" t="s">
        <v>156</v>
      </c>
      <c r="E378" s="38"/>
      <c r="F378" s="194" t="s">
        <v>398</v>
      </c>
      <c r="G378" s="38"/>
      <c r="H378" s="38"/>
      <c r="I378" s="195"/>
      <c r="J378" s="38"/>
      <c r="K378" s="38"/>
      <c r="L378" s="41"/>
      <c r="M378" s="196"/>
      <c r="N378" s="197"/>
      <c r="O378" s="66"/>
      <c r="P378" s="66"/>
      <c r="Q378" s="66"/>
      <c r="R378" s="66"/>
      <c r="S378" s="66"/>
      <c r="T378" s="67"/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T378" s="19" t="s">
        <v>156</v>
      </c>
      <c r="AU378" s="19" t="s">
        <v>167</v>
      </c>
    </row>
    <row r="379" spans="1:65" s="13" customFormat="1" ht="11.25">
      <c r="B379" s="198"/>
      <c r="C379" s="199"/>
      <c r="D379" s="200" t="s">
        <v>158</v>
      </c>
      <c r="E379" s="201" t="s">
        <v>19</v>
      </c>
      <c r="F379" s="202" t="s">
        <v>159</v>
      </c>
      <c r="G379" s="199"/>
      <c r="H379" s="201" t="s">
        <v>19</v>
      </c>
      <c r="I379" s="203"/>
      <c r="J379" s="199"/>
      <c r="K379" s="199"/>
      <c r="L379" s="204"/>
      <c r="M379" s="205"/>
      <c r="N379" s="206"/>
      <c r="O379" s="206"/>
      <c r="P379" s="206"/>
      <c r="Q379" s="206"/>
      <c r="R379" s="206"/>
      <c r="S379" s="206"/>
      <c r="T379" s="207"/>
      <c r="AT379" s="208" t="s">
        <v>158</v>
      </c>
      <c r="AU379" s="208" t="s">
        <v>167</v>
      </c>
      <c r="AV379" s="13" t="s">
        <v>79</v>
      </c>
      <c r="AW379" s="13" t="s">
        <v>33</v>
      </c>
      <c r="AX379" s="13" t="s">
        <v>72</v>
      </c>
      <c r="AY379" s="208" t="s">
        <v>146</v>
      </c>
    </row>
    <row r="380" spans="1:65" s="13" customFormat="1" ht="11.25">
      <c r="B380" s="198"/>
      <c r="C380" s="199"/>
      <c r="D380" s="200" t="s">
        <v>158</v>
      </c>
      <c r="E380" s="201" t="s">
        <v>19</v>
      </c>
      <c r="F380" s="202" t="s">
        <v>160</v>
      </c>
      <c r="G380" s="199"/>
      <c r="H380" s="201" t="s">
        <v>19</v>
      </c>
      <c r="I380" s="203"/>
      <c r="J380" s="199"/>
      <c r="K380" s="199"/>
      <c r="L380" s="204"/>
      <c r="M380" s="205"/>
      <c r="N380" s="206"/>
      <c r="O380" s="206"/>
      <c r="P380" s="206"/>
      <c r="Q380" s="206"/>
      <c r="R380" s="206"/>
      <c r="S380" s="206"/>
      <c r="T380" s="207"/>
      <c r="AT380" s="208" t="s">
        <v>158</v>
      </c>
      <c r="AU380" s="208" t="s">
        <v>167</v>
      </c>
      <c r="AV380" s="13" t="s">
        <v>79</v>
      </c>
      <c r="AW380" s="13" t="s">
        <v>33</v>
      </c>
      <c r="AX380" s="13" t="s">
        <v>72</v>
      </c>
      <c r="AY380" s="208" t="s">
        <v>146</v>
      </c>
    </row>
    <row r="381" spans="1:65" s="14" customFormat="1" ht="11.25">
      <c r="B381" s="209"/>
      <c r="C381" s="210"/>
      <c r="D381" s="200" t="s">
        <v>158</v>
      </c>
      <c r="E381" s="211" t="s">
        <v>19</v>
      </c>
      <c r="F381" s="212" t="s">
        <v>399</v>
      </c>
      <c r="G381" s="210"/>
      <c r="H381" s="213">
        <v>65.97</v>
      </c>
      <c r="I381" s="214"/>
      <c r="J381" s="210"/>
      <c r="K381" s="210"/>
      <c r="L381" s="215"/>
      <c r="M381" s="216"/>
      <c r="N381" s="217"/>
      <c r="O381" s="217"/>
      <c r="P381" s="217"/>
      <c r="Q381" s="217"/>
      <c r="R381" s="217"/>
      <c r="S381" s="217"/>
      <c r="T381" s="218"/>
      <c r="AT381" s="219" t="s">
        <v>158</v>
      </c>
      <c r="AU381" s="219" t="s">
        <v>167</v>
      </c>
      <c r="AV381" s="14" t="s">
        <v>81</v>
      </c>
      <c r="AW381" s="14" t="s">
        <v>33</v>
      </c>
      <c r="AX381" s="14" t="s">
        <v>72</v>
      </c>
      <c r="AY381" s="219" t="s">
        <v>146</v>
      </c>
    </row>
    <row r="382" spans="1:65" s="15" customFormat="1" ht="11.25">
      <c r="B382" s="220"/>
      <c r="C382" s="221"/>
      <c r="D382" s="200" t="s">
        <v>158</v>
      </c>
      <c r="E382" s="222" t="s">
        <v>19</v>
      </c>
      <c r="F382" s="223" t="s">
        <v>162</v>
      </c>
      <c r="G382" s="221"/>
      <c r="H382" s="224">
        <v>65.97</v>
      </c>
      <c r="I382" s="225"/>
      <c r="J382" s="221"/>
      <c r="K382" s="221"/>
      <c r="L382" s="226"/>
      <c r="M382" s="227"/>
      <c r="N382" s="228"/>
      <c r="O382" s="228"/>
      <c r="P382" s="228"/>
      <c r="Q382" s="228"/>
      <c r="R382" s="228"/>
      <c r="S382" s="228"/>
      <c r="T382" s="229"/>
      <c r="AT382" s="230" t="s">
        <v>158</v>
      </c>
      <c r="AU382" s="230" t="s">
        <v>167</v>
      </c>
      <c r="AV382" s="15" t="s">
        <v>154</v>
      </c>
      <c r="AW382" s="15" t="s">
        <v>4</v>
      </c>
      <c r="AX382" s="15" t="s">
        <v>79</v>
      </c>
      <c r="AY382" s="230" t="s">
        <v>146</v>
      </c>
    </row>
    <row r="383" spans="1:65" s="2" customFormat="1" ht="24.2" customHeight="1">
      <c r="A383" s="36"/>
      <c r="B383" s="37"/>
      <c r="C383" s="180" t="s">
        <v>400</v>
      </c>
      <c r="D383" s="180" t="s">
        <v>149</v>
      </c>
      <c r="E383" s="181" t="s">
        <v>401</v>
      </c>
      <c r="F383" s="182" t="s">
        <v>402</v>
      </c>
      <c r="G383" s="183" t="s">
        <v>152</v>
      </c>
      <c r="H383" s="184">
        <v>659.7</v>
      </c>
      <c r="I383" s="185"/>
      <c r="J383" s="186">
        <f>ROUND(I383*H383,2)</f>
        <v>0</v>
      </c>
      <c r="K383" s="182" t="s">
        <v>153</v>
      </c>
      <c r="L383" s="41"/>
      <c r="M383" s="187" t="s">
        <v>19</v>
      </c>
      <c r="N383" s="188" t="s">
        <v>43</v>
      </c>
      <c r="O383" s="66"/>
      <c r="P383" s="189">
        <f>O383*H383</f>
        <v>0</v>
      </c>
      <c r="Q383" s="189">
        <v>0</v>
      </c>
      <c r="R383" s="189">
        <f>Q383*H383</f>
        <v>0</v>
      </c>
      <c r="S383" s="189">
        <v>0</v>
      </c>
      <c r="T383" s="190">
        <f>S383*H383</f>
        <v>0</v>
      </c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R383" s="191" t="s">
        <v>154</v>
      </c>
      <c r="AT383" s="191" t="s">
        <v>149</v>
      </c>
      <c r="AU383" s="191" t="s">
        <v>167</v>
      </c>
      <c r="AY383" s="19" t="s">
        <v>146</v>
      </c>
      <c r="BE383" s="192">
        <f>IF(N383="základní",J383,0)</f>
        <v>0</v>
      </c>
      <c r="BF383" s="192">
        <f>IF(N383="snížená",J383,0)</f>
        <v>0</v>
      </c>
      <c r="BG383" s="192">
        <f>IF(N383="zákl. přenesená",J383,0)</f>
        <v>0</v>
      </c>
      <c r="BH383" s="192">
        <f>IF(N383="sníž. přenesená",J383,0)</f>
        <v>0</v>
      </c>
      <c r="BI383" s="192">
        <f>IF(N383="nulová",J383,0)</f>
        <v>0</v>
      </c>
      <c r="BJ383" s="19" t="s">
        <v>79</v>
      </c>
      <c r="BK383" s="192">
        <f>ROUND(I383*H383,2)</f>
        <v>0</v>
      </c>
      <c r="BL383" s="19" t="s">
        <v>154</v>
      </c>
      <c r="BM383" s="191" t="s">
        <v>403</v>
      </c>
    </row>
    <row r="384" spans="1:65" s="2" customFormat="1" ht="11.25">
      <c r="A384" s="36"/>
      <c r="B384" s="37"/>
      <c r="C384" s="38"/>
      <c r="D384" s="193" t="s">
        <v>156</v>
      </c>
      <c r="E384" s="38"/>
      <c r="F384" s="194" t="s">
        <v>404</v>
      </c>
      <c r="G384" s="38"/>
      <c r="H384" s="38"/>
      <c r="I384" s="195"/>
      <c r="J384" s="38"/>
      <c r="K384" s="38"/>
      <c r="L384" s="41"/>
      <c r="M384" s="196"/>
      <c r="N384" s="197"/>
      <c r="O384" s="66"/>
      <c r="P384" s="66"/>
      <c r="Q384" s="66"/>
      <c r="R384" s="66"/>
      <c r="S384" s="66"/>
      <c r="T384" s="67"/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T384" s="19" t="s">
        <v>156</v>
      </c>
      <c r="AU384" s="19" t="s">
        <v>167</v>
      </c>
    </row>
    <row r="385" spans="1:65" s="13" customFormat="1" ht="11.25">
      <c r="B385" s="198"/>
      <c r="C385" s="199"/>
      <c r="D385" s="200" t="s">
        <v>158</v>
      </c>
      <c r="E385" s="201" t="s">
        <v>19</v>
      </c>
      <c r="F385" s="202" t="s">
        <v>405</v>
      </c>
      <c r="G385" s="199"/>
      <c r="H385" s="201" t="s">
        <v>19</v>
      </c>
      <c r="I385" s="203"/>
      <c r="J385" s="199"/>
      <c r="K385" s="199"/>
      <c r="L385" s="204"/>
      <c r="M385" s="205"/>
      <c r="N385" s="206"/>
      <c r="O385" s="206"/>
      <c r="P385" s="206"/>
      <c r="Q385" s="206"/>
      <c r="R385" s="206"/>
      <c r="S385" s="206"/>
      <c r="T385" s="207"/>
      <c r="AT385" s="208" t="s">
        <v>158</v>
      </c>
      <c r="AU385" s="208" t="s">
        <v>167</v>
      </c>
      <c r="AV385" s="13" t="s">
        <v>79</v>
      </c>
      <c r="AW385" s="13" t="s">
        <v>33</v>
      </c>
      <c r="AX385" s="13" t="s">
        <v>72</v>
      </c>
      <c r="AY385" s="208" t="s">
        <v>146</v>
      </c>
    </row>
    <row r="386" spans="1:65" s="13" customFormat="1" ht="11.25">
      <c r="B386" s="198"/>
      <c r="C386" s="199"/>
      <c r="D386" s="200" t="s">
        <v>158</v>
      </c>
      <c r="E386" s="201" t="s">
        <v>19</v>
      </c>
      <c r="F386" s="202" t="s">
        <v>160</v>
      </c>
      <c r="G386" s="199"/>
      <c r="H386" s="201" t="s">
        <v>19</v>
      </c>
      <c r="I386" s="203"/>
      <c r="J386" s="199"/>
      <c r="K386" s="199"/>
      <c r="L386" s="204"/>
      <c r="M386" s="205"/>
      <c r="N386" s="206"/>
      <c r="O386" s="206"/>
      <c r="P386" s="206"/>
      <c r="Q386" s="206"/>
      <c r="R386" s="206"/>
      <c r="S386" s="206"/>
      <c r="T386" s="207"/>
      <c r="AT386" s="208" t="s">
        <v>158</v>
      </c>
      <c r="AU386" s="208" t="s">
        <v>167</v>
      </c>
      <c r="AV386" s="13" t="s">
        <v>79</v>
      </c>
      <c r="AW386" s="13" t="s">
        <v>33</v>
      </c>
      <c r="AX386" s="13" t="s">
        <v>72</v>
      </c>
      <c r="AY386" s="208" t="s">
        <v>146</v>
      </c>
    </row>
    <row r="387" spans="1:65" s="14" customFormat="1" ht="11.25">
      <c r="B387" s="209"/>
      <c r="C387" s="210"/>
      <c r="D387" s="200" t="s">
        <v>158</v>
      </c>
      <c r="E387" s="211" t="s">
        <v>19</v>
      </c>
      <c r="F387" s="212" t="s">
        <v>406</v>
      </c>
      <c r="G387" s="210"/>
      <c r="H387" s="213">
        <v>659.7</v>
      </c>
      <c r="I387" s="214"/>
      <c r="J387" s="210"/>
      <c r="K387" s="210"/>
      <c r="L387" s="215"/>
      <c r="M387" s="216"/>
      <c r="N387" s="217"/>
      <c r="O387" s="217"/>
      <c r="P387" s="217"/>
      <c r="Q387" s="217"/>
      <c r="R387" s="217"/>
      <c r="S387" s="217"/>
      <c r="T387" s="218"/>
      <c r="AT387" s="219" t="s">
        <v>158</v>
      </c>
      <c r="AU387" s="219" t="s">
        <v>167</v>
      </c>
      <c r="AV387" s="14" t="s">
        <v>81</v>
      </c>
      <c r="AW387" s="14" t="s">
        <v>33</v>
      </c>
      <c r="AX387" s="14" t="s">
        <v>72</v>
      </c>
      <c r="AY387" s="219" t="s">
        <v>146</v>
      </c>
    </row>
    <row r="388" spans="1:65" s="15" customFormat="1" ht="11.25">
      <c r="B388" s="220"/>
      <c r="C388" s="221"/>
      <c r="D388" s="200" t="s">
        <v>158</v>
      </c>
      <c r="E388" s="222" t="s">
        <v>19</v>
      </c>
      <c r="F388" s="223" t="s">
        <v>162</v>
      </c>
      <c r="G388" s="221"/>
      <c r="H388" s="224">
        <v>659.7</v>
      </c>
      <c r="I388" s="225"/>
      <c r="J388" s="221"/>
      <c r="K388" s="221"/>
      <c r="L388" s="226"/>
      <c r="M388" s="227"/>
      <c r="N388" s="228"/>
      <c r="O388" s="228"/>
      <c r="P388" s="228"/>
      <c r="Q388" s="228"/>
      <c r="R388" s="228"/>
      <c r="S388" s="228"/>
      <c r="T388" s="229"/>
      <c r="AT388" s="230" t="s">
        <v>158</v>
      </c>
      <c r="AU388" s="230" t="s">
        <v>167</v>
      </c>
      <c r="AV388" s="15" t="s">
        <v>154</v>
      </c>
      <c r="AW388" s="15" t="s">
        <v>4</v>
      </c>
      <c r="AX388" s="15" t="s">
        <v>79</v>
      </c>
      <c r="AY388" s="230" t="s">
        <v>146</v>
      </c>
    </row>
    <row r="389" spans="1:65" s="2" customFormat="1" ht="24.2" customHeight="1">
      <c r="A389" s="36"/>
      <c r="B389" s="37"/>
      <c r="C389" s="180" t="s">
        <v>407</v>
      </c>
      <c r="D389" s="180" t="s">
        <v>149</v>
      </c>
      <c r="E389" s="181" t="s">
        <v>408</v>
      </c>
      <c r="F389" s="182" t="s">
        <v>409</v>
      </c>
      <c r="G389" s="183" t="s">
        <v>152</v>
      </c>
      <c r="H389" s="184">
        <v>65.97</v>
      </c>
      <c r="I389" s="185"/>
      <c r="J389" s="186">
        <f>ROUND(I389*H389,2)</f>
        <v>0</v>
      </c>
      <c r="K389" s="182" t="s">
        <v>153</v>
      </c>
      <c r="L389" s="41"/>
      <c r="M389" s="187" t="s">
        <v>19</v>
      </c>
      <c r="N389" s="188" t="s">
        <v>43</v>
      </c>
      <c r="O389" s="66"/>
      <c r="P389" s="189">
        <f>O389*H389</f>
        <v>0</v>
      </c>
      <c r="Q389" s="189">
        <v>0</v>
      </c>
      <c r="R389" s="189">
        <f>Q389*H389</f>
        <v>0</v>
      </c>
      <c r="S389" s="189">
        <v>0</v>
      </c>
      <c r="T389" s="190">
        <f>S389*H389</f>
        <v>0</v>
      </c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R389" s="191" t="s">
        <v>154</v>
      </c>
      <c r="AT389" s="191" t="s">
        <v>149</v>
      </c>
      <c r="AU389" s="191" t="s">
        <v>167</v>
      </c>
      <c r="AY389" s="19" t="s">
        <v>146</v>
      </c>
      <c r="BE389" s="192">
        <f>IF(N389="základní",J389,0)</f>
        <v>0</v>
      </c>
      <c r="BF389" s="192">
        <f>IF(N389="snížená",J389,0)</f>
        <v>0</v>
      </c>
      <c r="BG389" s="192">
        <f>IF(N389="zákl. přenesená",J389,0)</f>
        <v>0</v>
      </c>
      <c r="BH389" s="192">
        <f>IF(N389="sníž. přenesená",J389,0)</f>
        <v>0</v>
      </c>
      <c r="BI389" s="192">
        <f>IF(N389="nulová",J389,0)</f>
        <v>0</v>
      </c>
      <c r="BJ389" s="19" t="s">
        <v>79</v>
      </c>
      <c r="BK389" s="192">
        <f>ROUND(I389*H389,2)</f>
        <v>0</v>
      </c>
      <c r="BL389" s="19" t="s">
        <v>154</v>
      </c>
      <c r="BM389" s="191" t="s">
        <v>410</v>
      </c>
    </row>
    <row r="390" spans="1:65" s="2" customFormat="1" ht="11.25">
      <c r="A390" s="36"/>
      <c r="B390" s="37"/>
      <c r="C390" s="38"/>
      <c r="D390" s="193" t="s">
        <v>156</v>
      </c>
      <c r="E390" s="38"/>
      <c r="F390" s="194" t="s">
        <v>411</v>
      </c>
      <c r="G390" s="38"/>
      <c r="H390" s="38"/>
      <c r="I390" s="195"/>
      <c r="J390" s="38"/>
      <c r="K390" s="38"/>
      <c r="L390" s="41"/>
      <c r="M390" s="196"/>
      <c r="N390" s="197"/>
      <c r="O390" s="66"/>
      <c r="P390" s="66"/>
      <c r="Q390" s="66"/>
      <c r="R390" s="66"/>
      <c r="S390" s="66"/>
      <c r="T390" s="67"/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T390" s="19" t="s">
        <v>156</v>
      </c>
      <c r="AU390" s="19" t="s">
        <v>167</v>
      </c>
    </row>
    <row r="391" spans="1:65" s="2" customFormat="1" ht="16.5" customHeight="1">
      <c r="A391" s="36"/>
      <c r="B391" s="37"/>
      <c r="C391" s="180" t="s">
        <v>412</v>
      </c>
      <c r="D391" s="180" t="s">
        <v>149</v>
      </c>
      <c r="E391" s="181" t="s">
        <v>413</v>
      </c>
      <c r="F391" s="182" t="s">
        <v>414</v>
      </c>
      <c r="G391" s="183" t="s">
        <v>152</v>
      </c>
      <c r="H391" s="184">
        <v>109.20099999999999</v>
      </c>
      <c r="I391" s="185"/>
      <c r="J391" s="186">
        <f>ROUND(I391*H391,2)</f>
        <v>0</v>
      </c>
      <c r="K391" s="182" t="s">
        <v>153</v>
      </c>
      <c r="L391" s="41"/>
      <c r="M391" s="187" t="s">
        <v>19</v>
      </c>
      <c r="N391" s="188" t="s">
        <v>43</v>
      </c>
      <c r="O391" s="66"/>
      <c r="P391" s="189">
        <f>O391*H391</f>
        <v>0</v>
      </c>
      <c r="Q391" s="189">
        <v>0</v>
      </c>
      <c r="R391" s="189">
        <f>Q391*H391</f>
        <v>0</v>
      </c>
      <c r="S391" s="189">
        <v>0</v>
      </c>
      <c r="T391" s="190">
        <f>S391*H391</f>
        <v>0</v>
      </c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R391" s="191" t="s">
        <v>154</v>
      </c>
      <c r="AT391" s="191" t="s">
        <v>149</v>
      </c>
      <c r="AU391" s="191" t="s">
        <v>167</v>
      </c>
      <c r="AY391" s="19" t="s">
        <v>146</v>
      </c>
      <c r="BE391" s="192">
        <f>IF(N391="základní",J391,0)</f>
        <v>0</v>
      </c>
      <c r="BF391" s="192">
        <f>IF(N391="snížená",J391,0)</f>
        <v>0</v>
      </c>
      <c r="BG391" s="192">
        <f>IF(N391="zákl. přenesená",J391,0)</f>
        <v>0</v>
      </c>
      <c r="BH391" s="192">
        <f>IF(N391="sníž. přenesená",J391,0)</f>
        <v>0</v>
      </c>
      <c r="BI391" s="192">
        <f>IF(N391="nulová",J391,0)</f>
        <v>0</v>
      </c>
      <c r="BJ391" s="19" t="s">
        <v>79</v>
      </c>
      <c r="BK391" s="192">
        <f>ROUND(I391*H391,2)</f>
        <v>0</v>
      </c>
      <c r="BL391" s="19" t="s">
        <v>154</v>
      </c>
      <c r="BM391" s="191" t="s">
        <v>415</v>
      </c>
    </row>
    <row r="392" spans="1:65" s="2" customFormat="1" ht="11.25">
      <c r="A392" s="36"/>
      <c r="B392" s="37"/>
      <c r="C392" s="38"/>
      <c r="D392" s="193" t="s">
        <v>156</v>
      </c>
      <c r="E392" s="38"/>
      <c r="F392" s="194" t="s">
        <v>416</v>
      </c>
      <c r="G392" s="38"/>
      <c r="H392" s="38"/>
      <c r="I392" s="195"/>
      <c r="J392" s="38"/>
      <c r="K392" s="38"/>
      <c r="L392" s="41"/>
      <c r="M392" s="196"/>
      <c r="N392" s="197"/>
      <c r="O392" s="66"/>
      <c r="P392" s="66"/>
      <c r="Q392" s="66"/>
      <c r="R392" s="66"/>
      <c r="S392" s="66"/>
      <c r="T392" s="67"/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T392" s="19" t="s">
        <v>156</v>
      </c>
      <c r="AU392" s="19" t="s">
        <v>167</v>
      </c>
    </row>
    <row r="393" spans="1:65" s="13" customFormat="1" ht="11.25">
      <c r="B393" s="198"/>
      <c r="C393" s="199"/>
      <c r="D393" s="200" t="s">
        <v>158</v>
      </c>
      <c r="E393" s="201" t="s">
        <v>19</v>
      </c>
      <c r="F393" s="202" t="s">
        <v>159</v>
      </c>
      <c r="G393" s="199"/>
      <c r="H393" s="201" t="s">
        <v>19</v>
      </c>
      <c r="I393" s="203"/>
      <c r="J393" s="199"/>
      <c r="K393" s="199"/>
      <c r="L393" s="204"/>
      <c r="M393" s="205"/>
      <c r="N393" s="206"/>
      <c r="O393" s="206"/>
      <c r="P393" s="206"/>
      <c r="Q393" s="206"/>
      <c r="R393" s="206"/>
      <c r="S393" s="206"/>
      <c r="T393" s="207"/>
      <c r="AT393" s="208" t="s">
        <v>158</v>
      </c>
      <c r="AU393" s="208" t="s">
        <v>167</v>
      </c>
      <c r="AV393" s="13" t="s">
        <v>79</v>
      </c>
      <c r="AW393" s="13" t="s">
        <v>33</v>
      </c>
      <c r="AX393" s="13" t="s">
        <v>72</v>
      </c>
      <c r="AY393" s="208" t="s">
        <v>146</v>
      </c>
    </row>
    <row r="394" spans="1:65" s="13" customFormat="1" ht="11.25">
      <c r="B394" s="198"/>
      <c r="C394" s="199"/>
      <c r="D394" s="200" t="s">
        <v>158</v>
      </c>
      <c r="E394" s="201" t="s">
        <v>19</v>
      </c>
      <c r="F394" s="202" t="s">
        <v>160</v>
      </c>
      <c r="G394" s="199"/>
      <c r="H394" s="201" t="s">
        <v>19</v>
      </c>
      <c r="I394" s="203"/>
      <c r="J394" s="199"/>
      <c r="K394" s="199"/>
      <c r="L394" s="204"/>
      <c r="M394" s="205"/>
      <c r="N394" s="206"/>
      <c r="O394" s="206"/>
      <c r="P394" s="206"/>
      <c r="Q394" s="206"/>
      <c r="R394" s="206"/>
      <c r="S394" s="206"/>
      <c r="T394" s="207"/>
      <c r="AT394" s="208" t="s">
        <v>158</v>
      </c>
      <c r="AU394" s="208" t="s">
        <v>167</v>
      </c>
      <c r="AV394" s="13" t="s">
        <v>79</v>
      </c>
      <c r="AW394" s="13" t="s">
        <v>33</v>
      </c>
      <c r="AX394" s="13" t="s">
        <v>72</v>
      </c>
      <c r="AY394" s="208" t="s">
        <v>146</v>
      </c>
    </row>
    <row r="395" spans="1:65" s="14" customFormat="1" ht="11.25">
      <c r="B395" s="209"/>
      <c r="C395" s="210"/>
      <c r="D395" s="200" t="s">
        <v>158</v>
      </c>
      <c r="E395" s="211" t="s">
        <v>19</v>
      </c>
      <c r="F395" s="212" t="s">
        <v>417</v>
      </c>
      <c r="G395" s="210"/>
      <c r="H395" s="213">
        <v>109.20099999999999</v>
      </c>
      <c r="I395" s="214"/>
      <c r="J395" s="210"/>
      <c r="K395" s="210"/>
      <c r="L395" s="215"/>
      <c r="M395" s="216"/>
      <c r="N395" s="217"/>
      <c r="O395" s="217"/>
      <c r="P395" s="217"/>
      <c r="Q395" s="217"/>
      <c r="R395" s="217"/>
      <c r="S395" s="217"/>
      <c r="T395" s="218"/>
      <c r="AT395" s="219" t="s">
        <v>158</v>
      </c>
      <c r="AU395" s="219" t="s">
        <v>167</v>
      </c>
      <c r="AV395" s="14" t="s">
        <v>81</v>
      </c>
      <c r="AW395" s="14" t="s">
        <v>33</v>
      </c>
      <c r="AX395" s="14" t="s">
        <v>72</v>
      </c>
      <c r="AY395" s="219" t="s">
        <v>146</v>
      </c>
    </row>
    <row r="396" spans="1:65" s="15" customFormat="1" ht="11.25">
      <c r="B396" s="220"/>
      <c r="C396" s="221"/>
      <c r="D396" s="200" t="s">
        <v>158</v>
      </c>
      <c r="E396" s="222" t="s">
        <v>19</v>
      </c>
      <c r="F396" s="223" t="s">
        <v>162</v>
      </c>
      <c r="G396" s="221"/>
      <c r="H396" s="224">
        <v>109.20099999999999</v>
      </c>
      <c r="I396" s="225"/>
      <c r="J396" s="221"/>
      <c r="K396" s="221"/>
      <c r="L396" s="226"/>
      <c r="M396" s="227"/>
      <c r="N396" s="228"/>
      <c r="O396" s="228"/>
      <c r="P396" s="228"/>
      <c r="Q396" s="228"/>
      <c r="R396" s="228"/>
      <c r="S396" s="228"/>
      <c r="T396" s="229"/>
      <c r="AT396" s="230" t="s">
        <v>158</v>
      </c>
      <c r="AU396" s="230" t="s">
        <v>167</v>
      </c>
      <c r="AV396" s="15" t="s">
        <v>154</v>
      </c>
      <c r="AW396" s="15" t="s">
        <v>4</v>
      </c>
      <c r="AX396" s="15" t="s">
        <v>79</v>
      </c>
      <c r="AY396" s="230" t="s">
        <v>146</v>
      </c>
    </row>
    <row r="397" spans="1:65" s="2" customFormat="1" ht="16.5" customHeight="1">
      <c r="A397" s="36"/>
      <c r="B397" s="37"/>
      <c r="C397" s="180" t="s">
        <v>418</v>
      </c>
      <c r="D397" s="180" t="s">
        <v>149</v>
      </c>
      <c r="E397" s="181" t="s">
        <v>419</v>
      </c>
      <c r="F397" s="182" t="s">
        <v>420</v>
      </c>
      <c r="G397" s="183" t="s">
        <v>152</v>
      </c>
      <c r="H397" s="184">
        <v>1092.01</v>
      </c>
      <c r="I397" s="185"/>
      <c r="J397" s="186">
        <f>ROUND(I397*H397,2)</f>
        <v>0</v>
      </c>
      <c r="K397" s="182" t="s">
        <v>153</v>
      </c>
      <c r="L397" s="41"/>
      <c r="M397" s="187" t="s">
        <v>19</v>
      </c>
      <c r="N397" s="188" t="s">
        <v>43</v>
      </c>
      <c r="O397" s="66"/>
      <c r="P397" s="189">
        <f>O397*H397</f>
        <v>0</v>
      </c>
      <c r="Q397" s="189">
        <v>0</v>
      </c>
      <c r="R397" s="189">
        <f>Q397*H397</f>
        <v>0</v>
      </c>
      <c r="S397" s="189">
        <v>0</v>
      </c>
      <c r="T397" s="190">
        <f>S397*H397</f>
        <v>0</v>
      </c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R397" s="191" t="s">
        <v>154</v>
      </c>
      <c r="AT397" s="191" t="s">
        <v>149</v>
      </c>
      <c r="AU397" s="191" t="s">
        <v>167</v>
      </c>
      <c r="AY397" s="19" t="s">
        <v>146</v>
      </c>
      <c r="BE397" s="192">
        <f>IF(N397="základní",J397,0)</f>
        <v>0</v>
      </c>
      <c r="BF397" s="192">
        <f>IF(N397="snížená",J397,0)</f>
        <v>0</v>
      </c>
      <c r="BG397" s="192">
        <f>IF(N397="zákl. přenesená",J397,0)</f>
        <v>0</v>
      </c>
      <c r="BH397" s="192">
        <f>IF(N397="sníž. přenesená",J397,0)</f>
        <v>0</v>
      </c>
      <c r="BI397" s="192">
        <f>IF(N397="nulová",J397,0)</f>
        <v>0</v>
      </c>
      <c r="BJ397" s="19" t="s">
        <v>79</v>
      </c>
      <c r="BK397" s="192">
        <f>ROUND(I397*H397,2)</f>
        <v>0</v>
      </c>
      <c r="BL397" s="19" t="s">
        <v>154</v>
      </c>
      <c r="BM397" s="191" t="s">
        <v>421</v>
      </c>
    </row>
    <row r="398" spans="1:65" s="2" customFormat="1" ht="11.25">
      <c r="A398" s="36"/>
      <c r="B398" s="37"/>
      <c r="C398" s="38"/>
      <c r="D398" s="193" t="s">
        <v>156</v>
      </c>
      <c r="E398" s="38"/>
      <c r="F398" s="194" t="s">
        <v>422</v>
      </c>
      <c r="G398" s="38"/>
      <c r="H398" s="38"/>
      <c r="I398" s="195"/>
      <c r="J398" s="38"/>
      <c r="K398" s="38"/>
      <c r="L398" s="41"/>
      <c r="M398" s="196"/>
      <c r="N398" s="197"/>
      <c r="O398" s="66"/>
      <c r="P398" s="66"/>
      <c r="Q398" s="66"/>
      <c r="R398" s="66"/>
      <c r="S398" s="66"/>
      <c r="T398" s="67"/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T398" s="19" t="s">
        <v>156</v>
      </c>
      <c r="AU398" s="19" t="s">
        <v>167</v>
      </c>
    </row>
    <row r="399" spans="1:65" s="13" customFormat="1" ht="11.25">
      <c r="B399" s="198"/>
      <c r="C399" s="199"/>
      <c r="D399" s="200" t="s">
        <v>158</v>
      </c>
      <c r="E399" s="201" t="s">
        <v>19</v>
      </c>
      <c r="F399" s="202" t="s">
        <v>405</v>
      </c>
      <c r="G399" s="199"/>
      <c r="H399" s="201" t="s">
        <v>19</v>
      </c>
      <c r="I399" s="203"/>
      <c r="J399" s="199"/>
      <c r="K399" s="199"/>
      <c r="L399" s="204"/>
      <c r="M399" s="205"/>
      <c r="N399" s="206"/>
      <c r="O399" s="206"/>
      <c r="P399" s="206"/>
      <c r="Q399" s="206"/>
      <c r="R399" s="206"/>
      <c r="S399" s="206"/>
      <c r="T399" s="207"/>
      <c r="AT399" s="208" t="s">
        <v>158</v>
      </c>
      <c r="AU399" s="208" t="s">
        <v>167</v>
      </c>
      <c r="AV399" s="13" t="s">
        <v>79</v>
      </c>
      <c r="AW399" s="13" t="s">
        <v>33</v>
      </c>
      <c r="AX399" s="13" t="s">
        <v>72</v>
      </c>
      <c r="AY399" s="208" t="s">
        <v>146</v>
      </c>
    </row>
    <row r="400" spans="1:65" s="13" customFormat="1" ht="11.25">
      <c r="B400" s="198"/>
      <c r="C400" s="199"/>
      <c r="D400" s="200" t="s">
        <v>158</v>
      </c>
      <c r="E400" s="201" t="s">
        <v>19</v>
      </c>
      <c r="F400" s="202" t="s">
        <v>160</v>
      </c>
      <c r="G400" s="199"/>
      <c r="H400" s="201" t="s">
        <v>19</v>
      </c>
      <c r="I400" s="203"/>
      <c r="J400" s="199"/>
      <c r="K400" s="199"/>
      <c r="L400" s="204"/>
      <c r="M400" s="205"/>
      <c r="N400" s="206"/>
      <c r="O400" s="206"/>
      <c r="P400" s="206"/>
      <c r="Q400" s="206"/>
      <c r="R400" s="206"/>
      <c r="S400" s="206"/>
      <c r="T400" s="207"/>
      <c r="AT400" s="208" t="s">
        <v>158</v>
      </c>
      <c r="AU400" s="208" t="s">
        <v>167</v>
      </c>
      <c r="AV400" s="13" t="s">
        <v>79</v>
      </c>
      <c r="AW400" s="13" t="s">
        <v>33</v>
      </c>
      <c r="AX400" s="13" t="s">
        <v>72</v>
      </c>
      <c r="AY400" s="208" t="s">
        <v>146</v>
      </c>
    </row>
    <row r="401" spans="1:65" s="14" customFormat="1" ht="11.25">
      <c r="B401" s="209"/>
      <c r="C401" s="210"/>
      <c r="D401" s="200" t="s">
        <v>158</v>
      </c>
      <c r="E401" s="211" t="s">
        <v>19</v>
      </c>
      <c r="F401" s="212" t="s">
        <v>423</v>
      </c>
      <c r="G401" s="210"/>
      <c r="H401" s="213">
        <v>1092.01</v>
      </c>
      <c r="I401" s="214"/>
      <c r="J401" s="210"/>
      <c r="K401" s="210"/>
      <c r="L401" s="215"/>
      <c r="M401" s="216"/>
      <c r="N401" s="217"/>
      <c r="O401" s="217"/>
      <c r="P401" s="217"/>
      <c r="Q401" s="217"/>
      <c r="R401" s="217"/>
      <c r="S401" s="217"/>
      <c r="T401" s="218"/>
      <c r="AT401" s="219" t="s">
        <v>158</v>
      </c>
      <c r="AU401" s="219" t="s">
        <v>167</v>
      </c>
      <c r="AV401" s="14" t="s">
        <v>81</v>
      </c>
      <c r="AW401" s="14" t="s">
        <v>33</v>
      </c>
      <c r="AX401" s="14" t="s">
        <v>72</v>
      </c>
      <c r="AY401" s="219" t="s">
        <v>146</v>
      </c>
    </row>
    <row r="402" spans="1:65" s="15" customFormat="1" ht="11.25">
      <c r="B402" s="220"/>
      <c r="C402" s="221"/>
      <c r="D402" s="200" t="s">
        <v>158</v>
      </c>
      <c r="E402" s="222" t="s">
        <v>19</v>
      </c>
      <c r="F402" s="223" t="s">
        <v>162</v>
      </c>
      <c r="G402" s="221"/>
      <c r="H402" s="224">
        <v>1092.01</v>
      </c>
      <c r="I402" s="225"/>
      <c r="J402" s="221"/>
      <c r="K402" s="221"/>
      <c r="L402" s="226"/>
      <c r="M402" s="227"/>
      <c r="N402" s="228"/>
      <c r="O402" s="228"/>
      <c r="P402" s="228"/>
      <c r="Q402" s="228"/>
      <c r="R402" s="228"/>
      <c r="S402" s="228"/>
      <c r="T402" s="229"/>
      <c r="AT402" s="230" t="s">
        <v>158</v>
      </c>
      <c r="AU402" s="230" t="s">
        <v>167</v>
      </c>
      <c r="AV402" s="15" t="s">
        <v>154</v>
      </c>
      <c r="AW402" s="15" t="s">
        <v>4</v>
      </c>
      <c r="AX402" s="15" t="s">
        <v>79</v>
      </c>
      <c r="AY402" s="230" t="s">
        <v>146</v>
      </c>
    </row>
    <row r="403" spans="1:65" s="2" customFormat="1" ht="16.5" customHeight="1">
      <c r="A403" s="36"/>
      <c r="B403" s="37"/>
      <c r="C403" s="180" t="s">
        <v>424</v>
      </c>
      <c r="D403" s="180" t="s">
        <v>149</v>
      </c>
      <c r="E403" s="181" t="s">
        <v>425</v>
      </c>
      <c r="F403" s="182" t="s">
        <v>426</v>
      </c>
      <c r="G403" s="183" t="s">
        <v>152</v>
      </c>
      <c r="H403" s="184">
        <v>109.20099999999999</v>
      </c>
      <c r="I403" s="185"/>
      <c r="J403" s="186">
        <f>ROUND(I403*H403,2)</f>
        <v>0</v>
      </c>
      <c r="K403" s="182" t="s">
        <v>153</v>
      </c>
      <c r="L403" s="41"/>
      <c r="M403" s="187" t="s">
        <v>19</v>
      </c>
      <c r="N403" s="188" t="s">
        <v>43</v>
      </c>
      <c r="O403" s="66"/>
      <c r="P403" s="189">
        <f>O403*H403</f>
        <v>0</v>
      </c>
      <c r="Q403" s="189">
        <v>0</v>
      </c>
      <c r="R403" s="189">
        <f>Q403*H403</f>
        <v>0</v>
      </c>
      <c r="S403" s="189">
        <v>0</v>
      </c>
      <c r="T403" s="190">
        <f>S403*H403</f>
        <v>0</v>
      </c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R403" s="191" t="s">
        <v>154</v>
      </c>
      <c r="AT403" s="191" t="s">
        <v>149</v>
      </c>
      <c r="AU403" s="191" t="s">
        <v>167</v>
      </c>
      <c r="AY403" s="19" t="s">
        <v>146</v>
      </c>
      <c r="BE403" s="192">
        <f>IF(N403="základní",J403,0)</f>
        <v>0</v>
      </c>
      <c r="BF403" s="192">
        <f>IF(N403="snížená",J403,0)</f>
        <v>0</v>
      </c>
      <c r="BG403" s="192">
        <f>IF(N403="zákl. přenesená",J403,0)</f>
        <v>0</v>
      </c>
      <c r="BH403" s="192">
        <f>IF(N403="sníž. přenesená",J403,0)</f>
        <v>0</v>
      </c>
      <c r="BI403" s="192">
        <f>IF(N403="nulová",J403,0)</f>
        <v>0</v>
      </c>
      <c r="BJ403" s="19" t="s">
        <v>79</v>
      </c>
      <c r="BK403" s="192">
        <f>ROUND(I403*H403,2)</f>
        <v>0</v>
      </c>
      <c r="BL403" s="19" t="s">
        <v>154</v>
      </c>
      <c r="BM403" s="191" t="s">
        <v>427</v>
      </c>
    </row>
    <row r="404" spans="1:65" s="2" customFormat="1" ht="11.25">
      <c r="A404" s="36"/>
      <c r="B404" s="37"/>
      <c r="C404" s="38"/>
      <c r="D404" s="193" t="s">
        <v>156</v>
      </c>
      <c r="E404" s="38"/>
      <c r="F404" s="194" t="s">
        <v>428</v>
      </c>
      <c r="G404" s="38"/>
      <c r="H404" s="38"/>
      <c r="I404" s="195"/>
      <c r="J404" s="38"/>
      <c r="K404" s="38"/>
      <c r="L404" s="41"/>
      <c r="M404" s="196"/>
      <c r="N404" s="197"/>
      <c r="O404" s="66"/>
      <c r="P404" s="66"/>
      <c r="Q404" s="66"/>
      <c r="R404" s="66"/>
      <c r="S404" s="66"/>
      <c r="T404" s="67"/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T404" s="19" t="s">
        <v>156</v>
      </c>
      <c r="AU404" s="19" t="s">
        <v>167</v>
      </c>
    </row>
    <row r="405" spans="1:65" s="2" customFormat="1" ht="24.2" customHeight="1">
      <c r="A405" s="36"/>
      <c r="B405" s="37"/>
      <c r="C405" s="180" t="s">
        <v>429</v>
      </c>
      <c r="D405" s="180" t="s">
        <v>149</v>
      </c>
      <c r="E405" s="181" t="s">
        <v>430</v>
      </c>
      <c r="F405" s="182" t="s">
        <v>431</v>
      </c>
      <c r="G405" s="183" t="s">
        <v>152</v>
      </c>
      <c r="H405" s="184">
        <v>68.754000000000005</v>
      </c>
      <c r="I405" s="185"/>
      <c r="J405" s="186">
        <f>ROUND(I405*H405,2)</f>
        <v>0</v>
      </c>
      <c r="K405" s="182" t="s">
        <v>153</v>
      </c>
      <c r="L405" s="41"/>
      <c r="M405" s="187" t="s">
        <v>19</v>
      </c>
      <c r="N405" s="188" t="s">
        <v>43</v>
      </c>
      <c r="O405" s="66"/>
      <c r="P405" s="189">
        <f>O405*H405</f>
        <v>0</v>
      </c>
      <c r="Q405" s="189">
        <v>1.2999999999999999E-4</v>
      </c>
      <c r="R405" s="189">
        <f>Q405*H405</f>
        <v>8.9380199999999996E-3</v>
      </c>
      <c r="S405" s="189">
        <v>0</v>
      </c>
      <c r="T405" s="190">
        <f>S405*H405</f>
        <v>0</v>
      </c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R405" s="191" t="s">
        <v>154</v>
      </c>
      <c r="AT405" s="191" t="s">
        <v>149</v>
      </c>
      <c r="AU405" s="191" t="s">
        <v>167</v>
      </c>
      <c r="AY405" s="19" t="s">
        <v>146</v>
      </c>
      <c r="BE405" s="192">
        <f>IF(N405="základní",J405,0)</f>
        <v>0</v>
      </c>
      <c r="BF405" s="192">
        <f>IF(N405="snížená",J405,0)</f>
        <v>0</v>
      </c>
      <c r="BG405" s="192">
        <f>IF(N405="zákl. přenesená",J405,0)</f>
        <v>0</v>
      </c>
      <c r="BH405" s="192">
        <f>IF(N405="sníž. přenesená",J405,0)</f>
        <v>0</v>
      </c>
      <c r="BI405" s="192">
        <f>IF(N405="nulová",J405,0)</f>
        <v>0</v>
      </c>
      <c r="BJ405" s="19" t="s">
        <v>79</v>
      </c>
      <c r="BK405" s="192">
        <f>ROUND(I405*H405,2)</f>
        <v>0</v>
      </c>
      <c r="BL405" s="19" t="s">
        <v>154</v>
      </c>
      <c r="BM405" s="191" t="s">
        <v>432</v>
      </c>
    </row>
    <row r="406" spans="1:65" s="2" customFormat="1" ht="11.25">
      <c r="A406" s="36"/>
      <c r="B406" s="37"/>
      <c r="C406" s="38"/>
      <c r="D406" s="193" t="s">
        <v>156</v>
      </c>
      <c r="E406" s="38"/>
      <c r="F406" s="194" t="s">
        <v>433</v>
      </c>
      <c r="G406" s="38"/>
      <c r="H406" s="38"/>
      <c r="I406" s="195"/>
      <c r="J406" s="38"/>
      <c r="K406" s="38"/>
      <c r="L406" s="41"/>
      <c r="M406" s="196"/>
      <c r="N406" s="197"/>
      <c r="O406" s="66"/>
      <c r="P406" s="66"/>
      <c r="Q406" s="66"/>
      <c r="R406" s="66"/>
      <c r="S406" s="66"/>
      <c r="T406" s="67"/>
      <c r="U406" s="36"/>
      <c r="V406" s="36"/>
      <c r="W406" s="36"/>
      <c r="X406" s="36"/>
      <c r="Y406" s="36"/>
      <c r="Z406" s="36"/>
      <c r="AA406" s="36"/>
      <c r="AB406" s="36"/>
      <c r="AC406" s="36"/>
      <c r="AD406" s="36"/>
      <c r="AE406" s="36"/>
      <c r="AT406" s="19" t="s">
        <v>156</v>
      </c>
      <c r="AU406" s="19" t="s">
        <v>167</v>
      </c>
    </row>
    <row r="407" spans="1:65" s="13" customFormat="1" ht="11.25">
      <c r="B407" s="198"/>
      <c r="C407" s="199"/>
      <c r="D407" s="200" t="s">
        <v>158</v>
      </c>
      <c r="E407" s="201" t="s">
        <v>19</v>
      </c>
      <c r="F407" s="202" t="s">
        <v>434</v>
      </c>
      <c r="G407" s="199"/>
      <c r="H407" s="201" t="s">
        <v>19</v>
      </c>
      <c r="I407" s="203"/>
      <c r="J407" s="199"/>
      <c r="K407" s="199"/>
      <c r="L407" s="204"/>
      <c r="M407" s="205"/>
      <c r="N407" s="206"/>
      <c r="O407" s="206"/>
      <c r="P407" s="206"/>
      <c r="Q407" s="206"/>
      <c r="R407" s="206"/>
      <c r="S407" s="206"/>
      <c r="T407" s="207"/>
      <c r="AT407" s="208" t="s">
        <v>158</v>
      </c>
      <c r="AU407" s="208" t="s">
        <v>167</v>
      </c>
      <c r="AV407" s="13" t="s">
        <v>79</v>
      </c>
      <c r="AW407" s="13" t="s">
        <v>33</v>
      </c>
      <c r="AX407" s="13" t="s">
        <v>72</v>
      </c>
      <c r="AY407" s="208" t="s">
        <v>146</v>
      </c>
    </row>
    <row r="408" spans="1:65" s="13" customFormat="1" ht="11.25">
      <c r="B408" s="198"/>
      <c r="C408" s="199"/>
      <c r="D408" s="200" t="s">
        <v>158</v>
      </c>
      <c r="E408" s="201" t="s">
        <v>19</v>
      </c>
      <c r="F408" s="202" t="s">
        <v>160</v>
      </c>
      <c r="G408" s="199"/>
      <c r="H408" s="201" t="s">
        <v>19</v>
      </c>
      <c r="I408" s="203"/>
      <c r="J408" s="199"/>
      <c r="K408" s="199"/>
      <c r="L408" s="204"/>
      <c r="M408" s="205"/>
      <c r="N408" s="206"/>
      <c r="O408" s="206"/>
      <c r="P408" s="206"/>
      <c r="Q408" s="206"/>
      <c r="R408" s="206"/>
      <c r="S408" s="206"/>
      <c r="T408" s="207"/>
      <c r="AT408" s="208" t="s">
        <v>158</v>
      </c>
      <c r="AU408" s="208" t="s">
        <v>167</v>
      </c>
      <c r="AV408" s="13" t="s">
        <v>79</v>
      </c>
      <c r="AW408" s="13" t="s">
        <v>33</v>
      </c>
      <c r="AX408" s="13" t="s">
        <v>72</v>
      </c>
      <c r="AY408" s="208" t="s">
        <v>146</v>
      </c>
    </row>
    <row r="409" spans="1:65" s="14" customFormat="1" ht="11.25">
      <c r="B409" s="209"/>
      <c r="C409" s="210"/>
      <c r="D409" s="200" t="s">
        <v>158</v>
      </c>
      <c r="E409" s="211" t="s">
        <v>19</v>
      </c>
      <c r="F409" s="212" t="s">
        <v>435</v>
      </c>
      <c r="G409" s="210"/>
      <c r="H409" s="213">
        <v>68.754000000000005</v>
      </c>
      <c r="I409" s="214"/>
      <c r="J409" s="210"/>
      <c r="K409" s="210"/>
      <c r="L409" s="215"/>
      <c r="M409" s="216"/>
      <c r="N409" s="217"/>
      <c r="O409" s="217"/>
      <c r="P409" s="217"/>
      <c r="Q409" s="217"/>
      <c r="R409" s="217"/>
      <c r="S409" s="217"/>
      <c r="T409" s="218"/>
      <c r="AT409" s="219" t="s">
        <v>158</v>
      </c>
      <c r="AU409" s="219" t="s">
        <v>167</v>
      </c>
      <c r="AV409" s="14" t="s">
        <v>81</v>
      </c>
      <c r="AW409" s="14" t="s">
        <v>33</v>
      </c>
      <c r="AX409" s="14" t="s">
        <v>72</v>
      </c>
      <c r="AY409" s="219" t="s">
        <v>146</v>
      </c>
    </row>
    <row r="410" spans="1:65" s="15" customFormat="1" ht="11.25">
      <c r="B410" s="220"/>
      <c r="C410" s="221"/>
      <c r="D410" s="200" t="s">
        <v>158</v>
      </c>
      <c r="E410" s="222" t="s">
        <v>19</v>
      </c>
      <c r="F410" s="223" t="s">
        <v>162</v>
      </c>
      <c r="G410" s="221"/>
      <c r="H410" s="224">
        <v>68.754000000000005</v>
      </c>
      <c r="I410" s="225"/>
      <c r="J410" s="221"/>
      <c r="K410" s="221"/>
      <c r="L410" s="226"/>
      <c r="M410" s="227"/>
      <c r="N410" s="228"/>
      <c r="O410" s="228"/>
      <c r="P410" s="228"/>
      <c r="Q410" s="228"/>
      <c r="R410" s="228"/>
      <c r="S410" s="228"/>
      <c r="T410" s="229"/>
      <c r="AT410" s="230" t="s">
        <v>158</v>
      </c>
      <c r="AU410" s="230" t="s">
        <v>167</v>
      </c>
      <c r="AV410" s="15" t="s">
        <v>154</v>
      </c>
      <c r="AW410" s="15" t="s">
        <v>4</v>
      </c>
      <c r="AX410" s="15" t="s">
        <v>79</v>
      </c>
      <c r="AY410" s="230" t="s">
        <v>146</v>
      </c>
    </row>
    <row r="411" spans="1:65" s="12" customFormat="1" ht="20.85" customHeight="1">
      <c r="B411" s="164"/>
      <c r="C411" s="165"/>
      <c r="D411" s="166" t="s">
        <v>71</v>
      </c>
      <c r="E411" s="178" t="s">
        <v>436</v>
      </c>
      <c r="F411" s="178" t="s">
        <v>437</v>
      </c>
      <c r="G411" s="165"/>
      <c r="H411" s="165"/>
      <c r="I411" s="168"/>
      <c r="J411" s="179">
        <f>BK411</f>
        <v>0</v>
      </c>
      <c r="K411" s="165"/>
      <c r="L411" s="170"/>
      <c r="M411" s="171"/>
      <c r="N411" s="172"/>
      <c r="O411" s="172"/>
      <c r="P411" s="173">
        <f>SUM(P412:P417)</f>
        <v>0</v>
      </c>
      <c r="Q411" s="172"/>
      <c r="R411" s="173">
        <f>SUM(R412:R417)</f>
        <v>1.10008E-3</v>
      </c>
      <c r="S411" s="172"/>
      <c r="T411" s="174">
        <f>SUM(T412:T417)</f>
        <v>0</v>
      </c>
      <c r="AR411" s="175" t="s">
        <v>79</v>
      </c>
      <c r="AT411" s="176" t="s">
        <v>71</v>
      </c>
      <c r="AU411" s="176" t="s">
        <v>81</v>
      </c>
      <c r="AY411" s="175" t="s">
        <v>146</v>
      </c>
      <c r="BK411" s="177">
        <f>SUM(BK412:BK417)</f>
        <v>0</v>
      </c>
    </row>
    <row r="412" spans="1:65" s="2" customFormat="1" ht="24.2" customHeight="1">
      <c r="A412" s="36"/>
      <c r="B412" s="37"/>
      <c r="C412" s="180" t="s">
        <v>438</v>
      </c>
      <c r="D412" s="180" t="s">
        <v>149</v>
      </c>
      <c r="E412" s="181" t="s">
        <v>439</v>
      </c>
      <c r="F412" s="182" t="s">
        <v>440</v>
      </c>
      <c r="G412" s="183" t="s">
        <v>152</v>
      </c>
      <c r="H412" s="184">
        <v>27.501999999999999</v>
      </c>
      <c r="I412" s="185"/>
      <c r="J412" s="186">
        <f>ROUND(I412*H412,2)</f>
        <v>0</v>
      </c>
      <c r="K412" s="182" t="s">
        <v>153</v>
      </c>
      <c r="L412" s="41"/>
      <c r="M412" s="187" t="s">
        <v>19</v>
      </c>
      <c r="N412" s="188" t="s">
        <v>43</v>
      </c>
      <c r="O412" s="66"/>
      <c r="P412" s="189">
        <f>O412*H412</f>
        <v>0</v>
      </c>
      <c r="Q412" s="189">
        <v>4.0000000000000003E-5</v>
      </c>
      <c r="R412" s="189">
        <f>Q412*H412</f>
        <v>1.10008E-3</v>
      </c>
      <c r="S412" s="189">
        <v>0</v>
      </c>
      <c r="T412" s="190">
        <f>S412*H412</f>
        <v>0</v>
      </c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R412" s="191" t="s">
        <v>154</v>
      </c>
      <c r="AT412" s="191" t="s">
        <v>149</v>
      </c>
      <c r="AU412" s="191" t="s">
        <v>167</v>
      </c>
      <c r="AY412" s="19" t="s">
        <v>146</v>
      </c>
      <c r="BE412" s="192">
        <f>IF(N412="základní",J412,0)</f>
        <v>0</v>
      </c>
      <c r="BF412" s="192">
        <f>IF(N412="snížená",J412,0)</f>
        <v>0</v>
      </c>
      <c r="BG412" s="192">
        <f>IF(N412="zákl. přenesená",J412,0)</f>
        <v>0</v>
      </c>
      <c r="BH412" s="192">
        <f>IF(N412="sníž. přenesená",J412,0)</f>
        <v>0</v>
      </c>
      <c r="BI412" s="192">
        <f>IF(N412="nulová",J412,0)</f>
        <v>0</v>
      </c>
      <c r="BJ412" s="19" t="s">
        <v>79</v>
      </c>
      <c r="BK412" s="192">
        <f>ROUND(I412*H412,2)</f>
        <v>0</v>
      </c>
      <c r="BL412" s="19" t="s">
        <v>154</v>
      </c>
      <c r="BM412" s="191" t="s">
        <v>441</v>
      </c>
    </row>
    <row r="413" spans="1:65" s="2" customFormat="1" ht="11.25">
      <c r="A413" s="36"/>
      <c r="B413" s="37"/>
      <c r="C413" s="38"/>
      <c r="D413" s="193" t="s">
        <v>156</v>
      </c>
      <c r="E413" s="38"/>
      <c r="F413" s="194" t="s">
        <v>442</v>
      </c>
      <c r="G413" s="38"/>
      <c r="H413" s="38"/>
      <c r="I413" s="195"/>
      <c r="J413" s="38"/>
      <c r="K413" s="38"/>
      <c r="L413" s="41"/>
      <c r="M413" s="196"/>
      <c r="N413" s="197"/>
      <c r="O413" s="66"/>
      <c r="P413" s="66"/>
      <c r="Q413" s="66"/>
      <c r="R413" s="66"/>
      <c r="S413" s="66"/>
      <c r="T413" s="67"/>
      <c r="U413" s="36"/>
      <c r="V413" s="36"/>
      <c r="W413" s="36"/>
      <c r="X413" s="36"/>
      <c r="Y413" s="36"/>
      <c r="Z413" s="36"/>
      <c r="AA413" s="36"/>
      <c r="AB413" s="36"/>
      <c r="AC413" s="36"/>
      <c r="AD413" s="36"/>
      <c r="AE413" s="36"/>
      <c r="AT413" s="19" t="s">
        <v>156</v>
      </c>
      <c r="AU413" s="19" t="s">
        <v>167</v>
      </c>
    </row>
    <row r="414" spans="1:65" s="13" customFormat="1" ht="11.25">
      <c r="B414" s="198"/>
      <c r="C414" s="199"/>
      <c r="D414" s="200" t="s">
        <v>158</v>
      </c>
      <c r="E414" s="201" t="s">
        <v>19</v>
      </c>
      <c r="F414" s="202" t="s">
        <v>434</v>
      </c>
      <c r="G414" s="199"/>
      <c r="H414" s="201" t="s">
        <v>19</v>
      </c>
      <c r="I414" s="203"/>
      <c r="J414" s="199"/>
      <c r="K414" s="199"/>
      <c r="L414" s="204"/>
      <c r="M414" s="205"/>
      <c r="N414" s="206"/>
      <c r="O414" s="206"/>
      <c r="P414" s="206"/>
      <c r="Q414" s="206"/>
      <c r="R414" s="206"/>
      <c r="S414" s="206"/>
      <c r="T414" s="207"/>
      <c r="AT414" s="208" t="s">
        <v>158</v>
      </c>
      <c r="AU414" s="208" t="s">
        <v>167</v>
      </c>
      <c r="AV414" s="13" t="s">
        <v>79</v>
      </c>
      <c r="AW414" s="13" t="s">
        <v>33</v>
      </c>
      <c r="AX414" s="13" t="s">
        <v>72</v>
      </c>
      <c r="AY414" s="208" t="s">
        <v>146</v>
      </c>
    </row>
    <row r="415" spans="1:65" s="13" customFormat="1" ht="11.25">
      <c r="B415" s="198"/>
      <c r="C415" s="199"/>
      <c r="D415" s="200" t="s">
        <v>158</v>
      </c>
      <c r="E415" s="201" t="s">
        <v>19</v>
      </c>
      <c r="F415" s="202" t="s">
        <v>160</v>
      </c>
      <c r="G415" s="199"/>
      <c r="H415" s="201" t="s">
        <v>19</v>
      </c>
      <c r="I415" s="203"/>
      <c r="J415" s="199"/>
      <c r="K415" s="199"/>
      <c r="L415" s="204"/>
      <c r="M415" s="205"/>
      <c r="N415" s="206"/>
      <c r="O415" s="206"/>
      <c r="P415" s="206"/>
      <c r="Q415" s="206"/>
      <c r="R415" s="206"/>
      <c r="S415" s="206"/>
      <c r="T415" s="207"/>
      <c r="AT415" s="208" t="s">
        <v>158</v>
      </c>
      <c r="AU415" s="208" t="s">
        <v>167</v>
      </c>
      <c r="AV415" s="13" t="s">
        <v>79</v>
      </c>
      <c r="AW415" s="13" t="s">
        <v>33</v>
      </c>
      <c r="AX415" s="13" t="s">
        <v>72</v>
      </c>
      <c r="AY415" s="208" t="s">
        <v>146</v>
      </c>
    </row>
    <row r="416" spans="1:65" s="14" customFormat="1" ht="11.25">
      <c r="B416" s="209"/>
      <c r="C416" s="210"/>
      <c r="D416" s="200" t="s">
        <v>158</v>
      </c>
      <c r="E416" s="211" t="s">
        <v>19</v>
      </c>
      <c r="F416" s="212" t="s">
        <v>443</v>
      </c>
      <c r="G416" s="210"/>
      <c r="H416" s="213">
        <v>27.501999999999999</v>
      </c>
      <c r="I416" s="214"/>
      <c r="J416" s="210"/>
      <c r="K416" s="210"/>
      <c r="L416" s="215"/>
      <c r="M416" s="216"/>
      <c r="N416" s="217"/>
      <c r="O416" s="217"/>
      <c r="P416" s="217"/>
      <c r="Q416" s="217"/>
      <c r="R416" s="217"/>
      <c r="S416" s="217"/>
      <c r="T416" s="218"/>
      <c r="AT416" s="219" t="s">
        <v>158</v>
      </c>
      <c r="AU416" s="219" t="s">
        <v>167</v>
      </c>
      <c r="AV416" s="14" t="s">
        <v>81</v>
      </c>
      <c r="AW416" s="14" t="s">
        <v>33</v>
      </c>
      <c r="AX416" s="14" t="s">
        <v>72</v>
      </c>
      <c r="AY416" s="219" t="s">
        <v>146</v>
      </c>
    </row>
    <row r="417" spans="1:65" s="15" customFormat="1" ht="11.25">
      <c r="B417" s="220"/>
      <c r="C417" s="221"/>
      <c r="D417" s="200" t="s">
        <v>158</v>
      </c>
      <c r="E417" s="222" t="s">
        <v>19</v>
      </c>
      <c r="F417" s="223" t="s">
        <v>162</v>
      </c>
      <c r="G417" s="221"/>
      <c r="H417" s="224">
        <v>27.501999999999999</v>
      </c>
      <c r="I417" s="225"/>
      <c r="J417" s="221"/>
      <c r="K417" s="221"/>
      <c r="L417" s="226"/>
      <c r="M417" s="227"/>
      <c r="N417" s="228"/>
      <c r="O417" s="228"/>
      <c r="P417" s="228"/>
      <c r="Q417" s="228"/>
      <c r="R417" s="228"/>
      <c r="S417" s="228"/>
      <c r="T417" s="229"/>
      <c r="AT417" s="230" t="s">
        <v>158</v>
      </c>
      <c r="AU417" s="230" t="s">
        <v>167</v>
      </c>
      <c r="AV417" s="15" t="s">
        <v>154</v>
      </c>
      <c r="AW417" s="15" t="s">
        <v>4</v>
      </c>
      <c r="AX417" s="15" t="s">
        <v>79</v>
      </c>
      <c r="AY417" s="230" t="s">
        <v>146</v>
      </c>
    </row>
    <row r="418" spans="1:65" s="12" customFormat="1" ht="20.85" customHeight="1">
      <c r="B418" s="164"/>
      <c r="C418" s="165"/>
      <c r="D418" s="166" t="s">
        <v>71</v>
      </c>
      <c r="E418" s="178" t="s">
        <v>444</v>
      </c>
      <c r="F418" s="178" t="s">
        <v>445</v>
      </c>
      <c r="G418" s="165"/>
      <c r="H418" s="165"/>
      <c r="I418" s="168"/>
      <c r="J418" s="179">
        <f>BK418</f>
        <v>0</v>
      </c>
      <c r="K418" s="165"/>
      <c r="L418" s="170"/>
      <c r="M418" s="171"/>
      <c r="N418" s="172"/>
      <c r="O418" s="172"/>
      <c r="P418" s="173">
        <f>SUM(P419:P770)</f>
        <v>0</v>
      </c>
      <c r="Q418" s="172"/>
      <c r="R418" s="173">
        <f>SUM(R419:R770)</f>
        <v>7.3352700000000007E-2</v>
      </c>
      <c r="S418" s="172"/>
      <c r="T418" s="174">
        <f>SUM(T419:T770)</f>
        <v>30.309529500000004</v>
      </c>
      <c r="AR418" s="175" t="s">
        <v>79</v>
      </c>
      <c r="AT418" s="176" t="s">
        <v>71</v>
      </c>
      <c r="AU418" s="176" t="s">
        <v>81</v>
      </c>
      <c r="AY418" s="175" t="s">
        <v>146</v>
      </c>
      <c r="BK418" s="177">
        <f>SUM(BK419:BK770)</f>
        <v>0</v>
      </c>
    </row>
    <row r="419" spans="1:65" s="2" customFormat="1" ht="16.5" customHeight="1">
      <c r="A419" s="36"/>
      <c r="B419" s="37"/>
      <c r="C419" s="180" t="s">
        <v>446</v>
      </c>
      <c r="D419" s="180" t="s">
        <v>149</v>
      </c>
      <c r="E419" s="181" t="s">
        <v>447</v>
      </c>
      <c r="F419" s="182" t="s">
        <v>448</v>
      </c>
      <c r="G419" s="183" t="s">
        <v>152</v>
      </c>
      <c r="H419" s="184">
        <v>56.42</v>
      </c>
      <c r="I419" s="185"/>
      <c r="J419" s="186">
        <f>ROUND(I419*H419,2)</f>
        <v>0</v>
      </c>
      <c r="K419" s="182" t="s">
        <v>449</v>
      </c>
      <c r="L419" s="41"/>
      <c r="M419" s="187" t="s">
        <v>19</v>
      </c>
      <c r="N419" s="188" t="s">
        <v>43</v>
      </c>
      <c r="O419" s="66"/>
      <c r="P419" s="189">
        <f>O419*H419</f>
        <v>0</v>
      </c>
      <c r="Q419" s="189">
        <v>0</v>
      </c>
      <c r="R419" s="189">
        <f>Q419*H419</f>
        <v>0</v>
      </c>
      <c r="S419" s="189">
        <v>6.0000000000000001E-3</v>
      </c>
      <c r="T419" s="190">
        <f>S419*H419</f>
        <v>0.33852000000000004</v>
      </c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R419" s="191" t="s">
        <v>154</v>
      </c>
      <c r="AT419" s="191" t="s">
        <v>149</v>
      </c>
      <c r="AU419" s="191" t="s">
        <v>167</v>
      </c>
      <c r="AY419" s="19" t="s">
        <v>146</v>
      </c>
      <c r="BE419" s="192">
        <f>IF(N419="základní",J419,0)</f>
        <v>0</v>
      </c>
      <c r="BF419" s="192">
        <f>IF(N419="snížená",J419,0)</f>
        <v>0</v>
      </c>
      <c r="BG419" s="192">
        <f>IF(N419="zákl. přenesená",J419,0)</f>
        <v>0</v>
      </c>
      <c r="BH419" s="192">
        <f>IF(N419="sníž. přenesená",J419,0)</f>
        <v>0</v>
      </c>
      <c r="BI419" s="192">
        <f>IF(N419="nulová",J419,0)</f>
        <v>0</v>
      </c>
      <c r="BJ419" s="19" t="s">
        <v>79</v>
      </c>
      <c r="BK419" s="192">
        <f>ROUND(I419*H419,2)</f>
        <v>0</v>
      </c>
      <c r="BL419" s="19" t="s">
        <v>154</v>
      </c>
      <c r="BM419" s="191" t="s">
        <v>450</v>
      </c>
    </row>
    <row r="420" spans="1:65" s="2" customFormat="1" ht="11.25">
      <c r="A420" s="36"/>
      <c r="B420" s="37"/>
      <c r="C420" s="38"/>
      <c r="D420" s="193" t="s">
        <v>156</v>
      </c>
      <c r="E420" s="38"/>
      <c r="F420" s="194" t="s">
        <v>451</v>
      </c>
      <c r="G420" s="38"/>
      <c r="H420" s="38"/>
      <c r="I420" s="195"/>
      <c r="J420" s="38"/>
      <c r="K420" s="38"/>
      <c r="L420" s="41"/>
      <c r="M420" s="196"/>
      <c r="N420" s="197"/>
      <c r="O420" s="66"/>
      <c r="P420" s="66"/>
      <c r="Q420" s="66"/>
      <c r="R420" s="66"/>
      <c r="S420" s="66"/>
      <c r="T420" s="67"/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T420" s="19" t="s">
        <v>156</v>
      </c>
      <c r="AU420" s="19" t="s">
        <v>167</v>
      </c>
    </row>
    <row r="421" spans="1:65" s="13" customFormat="1" ht="11.25">
      <c r="B421" s="198"/>
      <c r="C421" s="199"/>
      <c r="D421" s="200" t="s">
        <v>158</v>
      </c>
      <c r="E421" s="201" t="s">
        <v>19</v>
      </c>
      <c r="F421" s="202" t="s">
        <v>452</v>
      </c>
      <c r="G421" s="199"/>
      <c r="H421" s="201" t="s">
        <v>19</v>
      </c>
      <c r="I421" s="203"/>
      <c r="J421" s="199"/>
      <c r="K421" s="199"/>
      <c r="L421" s="204"/>
      <c r="M421" s="205"/>
      <c r="N421" s="206"/>
      <c r="O421" s="206"/>
      <c r="P421" s="206"/>
      <c r="Q421" s="206"/>
      <c r="R421" s="206"/>
      <c r="S421" s="206"/>
      <c r="T421" s="207"/>
      <c r="AT421" s="208" t="s">
        <v>158</v>
      </c>
      <c r="AU421" s="208" t="s">
        <v>167</v>
      </c>
      <c r="AV421" s="13" t="s">
        <v>79</v>
      </c>
      <c r="AW421" s="13" t="s">
        <v>33</v>
      </c>
      <c r="AX421" s="13" t="s">
        <v>72</v>
      </c>
      <c r="AY421" s="208" t="s">
        <v>146</v>
      </c>
    </row>
    <row r="422" spans="1:65" s="13" customFormat="1" ht="11.25">
      <c r="B422" s="198"/>
      <c r="C422" s="199"/>
      <c r="D422" s="200" t="s">
        <v>158</v>
      </c>
      <c r="E422" s="201" t="s">
        <v>19</v>
      </c>
      <c r="F422" s="202" t="s">
        <v>255</v>
      </c>
      <c r="G422" s="199"/>
      <c r="H422" s="201" t="s">
        <v>19</v>
      </c>
      <c r="I422" s="203"/>
      <c r="J422" s="199"/>
      <c r="K422" s="199"/>
      <c r="L422" s="204"/>
      <c r="M422" s="205"/>
      <c r="N422" s="206"/>
      <c r="O422" s="206"/>
      <c r="P422" s="206"/>
      <c r="Q422" s="206"/>
      <c r="R422" s="206"/>
      <c r="S422" s="206"/>
      <c r="T422" s="207"/>
      <c r="AT422" s="208" t="s">
        <v>158</v>
      </c>
      <c r="AU422" s="208" t="s">
        <v>167</v>
      </c>
      <c r="AV422" s="13" t="s">
        <v>79</v>
      </c>
      <c r="AW422" s="13" t="s">
        <v>33</v>
      </c>
      <c r="AX422" s="13" t="s">
        <v>72</v>
      </c>
      <c r="AY422" s="208" t="s">
        <v>146</v>
      </c>
    </row>
    <row r="423" spans="1:65" s="13" customFormat="1" ht="11.25">
      <c r="B423" s="198"/>
      <c r="C423" s="199"/>
      <c r="D423" s="200" t="s">
        <v>158</v>
      </c>
      <c r="E423" s="201" t="s">
        <v>19</v>
      </c>
      <c r="F423" s="202" t="s">
        <v>160</v>
      </c>
      <c r="G423" s="199"/>
      <c r="H423" s="201" t="s">
        <v>19</v>
      </c>
      <c r="I423" s="203"/>
      <c r="J423" s="199"/>
      <c r="K423" s="199"/>
      <c r="L423" s="204"/>
      <c r="M423" s="205"/>
      <c r="N423" s="206"/>
      <c r="O423" s="206"/>
      <c r="P423" s="206"/>
      <c r="Q423" s="206"/>
      <c r="R423" s="206"/>
      <c r="S423" s="206"/>
      <c r="T423" s="207"/>
      <c r="AT423" s="208" t="s">
        <v>158</v>
      </c>
      <c r="AU423" s="208" t="s">
        <v>167</v>
      </c>
      <c r="AV423" s="13" t="s">
        <v>79</v>
      </c>
      <c r="AW423" s="13" t="s">
        <v>33</v>
      </c>
      <c r="AX423" s="13" t="s">
        <v>72</v>
      </c>
      <c r="AY423" s="208" t="s">
        <v>146</v>
      </c>
    </row>
    <row r="424" spans="1:65" s="13" customFormat="1" ht="11.25">
      <c r="B424" s="198"/>
      <c r="C424" s="199"/>
      <c r="D424" s="200" t="s">
        <v>158</v>
      </c>
      <c r="E424" s="201" t="s">
        <v>19</v>
      </c>
      <c r="F424" s="202" t="s">
        <v>453</v>
      </c>
      <c r="G424" s="199"/>
      <c r="H424" s="201" t="s">
        <v>19</v>
      </c>
      <c r="I424" s="203"/>
      <c r="J424" s="199"/>
      <c r="K424" s="199"/>
      <c r="L424" s="204"/>
      <c r="M424" s="205"/>
      <c r="N424" s="206"/>
      <c r="O424" s="206"/>
      <c r="P424" s="206"/>
      <c r="Q424" s="206"/>
      <c r="R424" s="206"/>
      <c r="S424" s="206"/>
      <c r="T424" s="207"/>
      <c r="AT424" s="208" t="s">
        <v>158</v>
      </c>
      <c r="AU424" s="208" t="s">
        <v>167</v>
      </c>
      <c r="AV424" s="13" t="s">
        <v>79</v>
      </c>
      <c r="AW424" s="13" t="s">
        <v>33</v>
      </c>
      <c r="AX424" s="13" t="s">
        <v>72</v>
      </c>
      <c r="AY424" s="208" t="s">
        <v>146</v>
      </c>
    </row>
    <row r="425" spans="1:65" s="13" customFormat="1" ht="11.25">
      <c r="B425" s="198"/>
      <c r="C425" s="199"/>
      <c r="D425" s="200" t="s">
        <v>158</v>
      </c>
      <c r="E425" s="201" t="s">
        <v>19</v>
      </c>
      <c r="F425" s="202" t="s">
        <v>454</v>
      </c>
      <c r="G425" s="199"/>
      <c r="H425" s="201" t="s">
        <v>19</v>
      </c>
      <c r="I425" s="203"/>
      <c r="J425" s="199"/>
      <c r="K425" s="199"/>
      <c r="L425" s="204"/>
      <c r="M425" s="205"/>
      <c r="N425" s="206"/>
      <c r="O425" s="206"/>
      <c r="P425" s="206"/>
      <c r="Q425" s="206"/>
      <c r="R425" s="206"/>
      <c r="S425" s="206"/>
      <c r="T425" s="207"/>
      <c r="AT425" s="208" t="s">
        <v>158</v>
      </c>
      <c r="AU425" s="208" t="s">
        <v>167</v>
      </c>
      <c r="AV425" s="13" t="s">
        <v>79</v>
      </c>
      <c r="AW425" s="13" t="s">
        <v>33</v>
      </c>
      <c r="AX425" s="13" t="s">
        <v>72</v>
      </c>
      <c r="AY425" s="208" t="s">
        <v>146</v>
      </c>
    </row>
    <row r="426" spans="1:65" s="14" customFormat="1" ht="11.25">
      <c r="B426" s="209"/>
      <c r="C426" s="210"/>
      <c r="D426" s="200" t="s">
        <v>158</v>
      </c>
      <c r="E426" s="211" t="s">
        <v>19</v>
      </c>
      <c r="F426" s="212" t="s">
        <v>455</v>
      </c>
      <c r="G426" s="210"/>
      <c r="H426" s="213">
        <v>56.42</v>
      </c>
      <c r="I426" s="214"/>
      <c r="J426" s="210"/>
      <c r="K426" s="210"/>
      <c r="L426" s="215"/>
      <c r="M426" s="216"/>
      <c r="N426" s="217"/>
      <c r="O426" s="217"/>
      <c r="P426" s="217"/>
      <c r="Q426" s="217"/>
      <c r="R426" s="217"/>
      <c r="S426" s="217"/>
      <c r="T426" s="218"/>
      <c r="AT426" s="219" t="s">
        <v>158</v>
      </c>
      <c r="AU426" s="219" t="s">
        <v>167</v>
      </c>
      <c r="AV426" s="14" t="s">
        <v>81</v>
      </c>
      <c r="AW426" s="14" t="s">
        <v>33</v>
      </c>
      <c r="AX426" s="14" t="s">
        <v>72</v>
      </c>
      <c r="AY426" s="219" t="s">
        <v>146</v>
      </c>
    </row>
    <row r="427" spans="1:65" s="15" customFormat="1" ht="11.25">
      <c r="B427" s="220"/>
      <c r="C427" s="221"/>
      <c r="D427" s="200" t="s">
        <v>158</v>
      </c>
      <c r="E427" s="222" t="s">
        <v>19</v>
      </c>
      <c r="F427" s="223" t="s">
        <v>162</v>
      </c>
      <c r="G427" s="221"/>
      <c r="H427" s="224">
        <v>56.42</v>
      </c>
      <c r="I427" s="225"/>
      <c r="J427" s="221"/>
      <c r="K427" s="221"/>
      <c r="L427" s="226"/>
      <c r="M427" s="227"/>
      <c r="N427" s="228"/>
      <c r="O427" s="228"/>
      <c r="P427" s="228"/>
      <c r="Q427" s="228"/>
      <c r="R427" s="228"/>
      <c r="S427" s="228"/>
      <c r="T427" s="229"/>
      <c r="AT427" s="230" t="s">
        <v>158</v>
      </c>
      <c r="AU427" s="230" t="s">
        <v>167</v>
      </c>
      <c r="AV427" s="15" t="s">
        <v>154</v>
      </c>
      <c r="AW427" s="15" t="s">
        <v>4</v>
      </c>
      <c r="AX427" s="15" t="s">
        <v>79</v>
      </c>
      <c r="AY427" s="230" t="s">
        <v>146</v>
      </c>
    </row>
    <row r="428" spans="1:65" s="2" customFormat="1" ht="16.5" customHeight="1">
      <c r="A428" s="36"/>
      <c r="B428" s="37"/>
      <c r="C428" s="180" t="s">
        <v>456</v>
      </c>
      <c r="D428" s="180" t="s">
        <v>149</v>
      </c>
      <c r="E428" s="181" t="s">
        <v>457</v>
      </c>
      <c r="F428" s="182" t="s">
        <v>458</v>
      </c>
      <c r="G428" s="183" t="s">
        <v>227</v>
      </c>
      <c r="H428" s="184">
        <v>1</v>
      </c>
      <c r="I428" s="185"/>
      <c r="J428" s="186">
        <f>ROUND(I428*H428,2)</f>
        <v>0</v>
      </c>
      <c r="K428" s="182" t="s">
        <v>153</v>
      </c>
      <c r="L428" s="41"/>
      <c r="M428" s="187" t="s">
        <v>19</v>
      </c>
      <c r="N428" s="188" t="s">
        <v>43</v>
      </c>
      <c r="O428" s="66"/>
      <c r="P428" s="189">
        <f>O428*H428</f>
        <v>0</v>
      </c>
      <c r="Q428" s="189">
        <v>0</v>
      </c>
      <c r="R428" s="189">
        <f>Q428*H428</f>
        <v>0</v>
      </c>
      <c r="S428" s="189">
        <v>2.9610000000000001E-2</v>
      </c>
      <c r="T428" s="190">
        <f>S428*H428</f>
        <v>2.9610000000000001E-2</v>
      </c>
      <c r="U428" s="36"/>
      <c r="V428" s="36"/>
      <c r="W428" s="36"/>
      <c r="X428" s="36"/>
      <c r="Y428" s="36"/>
      <c r="Z428" s="36"/>
      <c r="AA428" s="36"/>
      <c r="AB428" s="36"/>
      <c r="AC428" s="36"/>
      <c r="AD428" s="36"/>
      <c r="AE428" s="36"/>
      <c r="AR428" s="191" t="s">
        <v>154</v>
      </c>
      <c r="AT428" s="191" t="s">
        <v>149</v>
      </c>
      <c r="AU428" s="191" t="s">
        <v>167</v>
      </c>
      <c r="AY428" s="19" t="s">
        <v>146</v>
      </c>
      <c r="BE428" s="192">
        <f>IF(N428="základní",J428,0)</f>
        <v>0</v>
      </c>
      <c r="BF428" s="192">
        <f>IF(N428="snížená",J428,0)</f>
        <v>0</v>
      </c>
      <c r="BG428" s="192">
        <f>IF(N428="zákl. přenesená",J428,0)</f>
        <v>0</v>
      </c>
      <c r="BH428" s="192">
        <f>IF(N428="sníž. přenesená",J428,0)</f>
        <v>0</v>
      </c>
      <c r="BI428" s="192">
        <f>IF(N428="nulová",J428,0)</f>
        <v>0</v>
      </c>
      <c r="BJ428" s="19" t="s">
        <v>79</v>
      </c>
      <c r="BK428" s="192">
        <f>ROUND(I428*H428,2)</f>
        <v>0</v>
      </c>
      <c r="BL428" s="19" t="s">
        <v>154</v>
      </c>
      <c r="BM428" s="191" t="s">
        <v>459</v>
      </c>
    </row>
    <row r="429" spans="1:65" s="2" customFormat="1" ht="11.25">
      <c r="A429" s="36"/>
      <c r="B429" s="37"/>
      <c r="C429" s="38"/>
      <c r="D429" s="193" t="s">
        <v>156</v>
      </c>
      <c r="E429" s="38"/>
      <c r="F429" s="194" t="s">
        <v>460</v>
      </c>
      <c r="G429" s="38"/>
      <c r="H429" s="38"/>
      <c r="I429" s="195"/>
      <c r="J429" s="38"/>
      <c r="K429" s="38"/>
      <c r="L429" s="41"/>
      <c r="M429" s="196"/>
      <c r="N429" s="197"/>
      <c r="O429" s="66"/>
      <c r="P429" s="66"/>
      <c r="Q429" s="66"/>
      <c r="R429" s="66"/>
      <c r="S429" s="66"/>
      <c r="T429" s="67"/>
      <c r="U429" s="36"/>
      <c r="V429" s="36"/>
      <c r="W429" s="36"/>
      <c r="X429" s="36"/>
      <c r="Y429" s="36"/>
      <c r="Z429" s="36"/>
      <c r="AA429" s="36"/>
      <c r="AB429" s="36"/>
      <c r="AC429" s="36"/>
      <c r="AD429" s="36"/>
      <c r="AE429" s="36"/>
      <c r="AT429" s="19" t="s">
        <v>156</v>
      </c>
      <c r="AU429" s="19" t="s">
        <v>167</v>
      </c>
    </row>
    <row r="430" spans="1:65" s="13" customFormat="1" ht="11.25">
      <c r="B430" s="198"/>
      <c r="C430" s="199"/>
      <c r="D430" s="200" t="s">
        <v>158</v>
      </c>
      <c r="E430" s="201" t="s">
        <v>19</v>
      </c>
      <c r="F430" s="202" t="s">
        <v>255</v>
      </c>
      <c r="G430" s="199"/>
      <c r="H430" s="201" t="s">
        <v>19</v>
      </c>
      <c r="I430" s="203"/>
      <c r="J430" s="199"/>
      <c r="K430" s="199"/>
      <c r="L430" s="204"/>
      <c r="M430" s="205"/>
      <c r="N430" s="206"/>
      <c r="O430" s="206"/>
      <c r="P430" s="206"/>
      <c r="Q430" s="206"/>
      <c r="R430" s="206"/>
      <c r="S430" s="206"/>
      <c r="T430" s="207"/>
      <c r="AT430" s="208" t="s">
        <v>158</v>
      </c>
      <c r="AU430" s="208" t="s">
        <v>167</v>
      </c>
      <c r="AV430" s="13" t="s">
        <v>79</v>
      </c>
      <c r="AW430" s="13" t="s">
        <v>33</v>
      </c>
      <c r="AX430" s="13" t="s">
        <v>72</v>
      </c>
      <c r="AY430" s="208" t="s">
        <v>146</v>
      </c>
    </row>
    <row r="431" spans="1:65" s="13" customFormat="1" ht="11.25">
      <c r="B431" s="198"/>
      <c r="C431" s="199"/>
      <c r="D431" s="200" t="s">
        <v>158</v>
      </c>
      <c r="E431" s="201" t="s">
        <v>19</v>
      </c>
      <c r="F431" s="202" t="s">
        <v>160</v>
      </c>
      <c r="G431" s="199"/>
      <c r="H431" s="201" t="s">
        <v>19</v>
      </c>
      <c r="I431" s="203"/>
      <c r="J431" s="199"/>
      <c r="K431" s="199"/>
      <c r="L431" s="204"/>
      <c r="M431" s="205"/>
      <c r="N431" s="206"/>
      <c r="O431" s="206"/>
      <c r="P431" s="206"/>
      <c r="Q431" s="206"/>
      <c r="R431" s="206"/>
      <c r="S431" s="206"/>
      <c r="T431" s="207"/>
      <c r="AT431" s="208" t="s">
        <v>158</v>
      </c>
      <c r="AU431" s="208" t="s">
        <v>167</v>
      </c>
      <c r="AV431" s="13" t="s">
        <v>79</v>
      </c>
      <c r="AW431" s="13" t="s">
        <v>33</v>
      </c>
      <c r="AX431" s="13" t="s">
        <v>72</v>
      </c>
      <c r="AY431" s="208" t="s">
        <v>146</v>
      </c>
    </row>
    <row r="432" spans="1:65" s="13" customFormat="1" ht="11.25">
      <c r="B432" s="198"/>
      <c r="C432" s="199"/>
      <c r="D432" s="200" t="s">
        <v>158</v>
      </c>
      <c r="E432" s="201" t="s">
        <v>19</v>
      </c>
      <c r="F432" s="202" t="s">
        <v>461</v>
      </c>
      <c r="G432" s="199"/>
      <c r="H432" s="201" t="s">
        <v>19</v>
      </c>
      <c r="I432" s="203"/>
      <c r="J432" s="199"/>
      <c r="K432" s="199"/>
      <c r="L432" s="204"/>
      <c r="M432" s="205"/>
      <c r="N432" s="206"/>
      <c r="O432" s="206"/>
      <c r="P432" s="206"/>
      <c r="Q432" s="206"/>
      <c r="R432" s="206"/>
      <c r="S432" s="206"/>
      <c r="T432" s="207"/>
      <c r="AT432" s="208" t="s">
        <v>158</v>
      </c>
      <c r="AU432" s="208" t="s">
        <v>167</v>
      </c>
      <c r="AV432" s="13" t="s">
        <v>79</v>
      </c>
      <c r="AW432" s="13" t="s">
        <v>33</v>
      </c>
      <c r="AX432" s="13" t="s">
        <v>72</v>
      </c>
      <c r="AY432" s="208" t="s">
        <v>146</v>
      </c>
    </row>
    <row r="433" spans="1:65" s="14" customFormat="1" ht="11.25">
      <c r="B433" s="209"/>
      <c r="C433" s="210"/>
      <c r="D433" s="200" t="s">
        <v>158</v>
      </c>
      <c r="E433" s="211" t="s">
        <v>19</v>
      </c>
      <c r="F433" s="212" t="s">
        <v>79</v>
      </c>
      <c r="G433" s="210"/>
      <c r="H433" s="213">
        <v>1</v>
      </c>
      <c r="I433" s="214"/>
      <c r="J433" s="210"/>
      <c r="K433" s="210"/>
      <c r="L433" s="215"/>
      <c r="M433" s="216"/>
      <c r="N433" s="217"/>
      <c r="O433" s="217"/>
      <c r="P433" s="217"/>
      <c r="Q433" s="217"/>
      <c r="R433" s="217"/>
      <c r="S433" s="217"/>
      <c r="T433" s="218"/>
      <c r="AT433" s="219" t="s">
        <v>158</v>
      </c>
      <c r="AU433" s="219" t="s">
        <v>167</v>
      </c>
      <c r="AV433" s="14" t="s">
        <v>81</v>
      </c>
      <c r="AW433" s="14" t="s">
        <v>33</v>
      </c>
      <c r="AX433" s="14" t="s">
        <v>72</v>
      </c>
      <c r="AY433" s="219" t="s">
        <v>146</v>
      </c>
    </row>
    <row r="434" spans="1:65" s="15" customFormat="1" ht="11.25">
      <c r="B434" s="220"/>
      <c r="C434" s="221"/>
      <c r="D434" s="200" t="s">
        <v>158</v>
      </c>
      <c r="E434" s="222" t="s">
        <v>19</v>
      </c>
      <c r="F434" s="223" t="s">
        <v>162</v>
      </c>
      <c r="G434" s="221"/>
      <c r="H434" s="224">
        <v>1</v>
      </c>
      <c r="I434" s="225"/>
      <c r="J434" s="221"/>
      <c r="K434" s="221"/>
      <c r="L434" s="226"/>
      <c r="M434" s="227"/>
      <c r="N434" s="228"/>
      <c r="O434" s="228"/>
      <c r="P434" s="228"/>
      <c r="Q434" s="228"/>
      <c r="R434" s="228"/>
      <c r="S434" s="228"/>
      <c r="T434" s="229"/>
      <c r="AT434" s="230" t="s">
        <v>158</v>
      </c>
      <c r="AU434" s="230" t="s">
        <v>167</v>
      </c>
      <c r="AV434" s="15" t="s">
        <v>154</v>
      </c>
      <c r="AW434" s="15" t="s">
        <v>4</v>
      </c>
      <c r="AX434" s="15" t="s">
        <v>79</v>
      </c>
      <c r="AY434" s="230" t="s">
        <v>146</v>
      </c>
    </row>
    <row r="435" spans="1:65" s="2" customFormat="1" ht="16.5" customHeight="1">
      <c r="A435" s="36"/>
      <c r="B435" s="37"/>
      <c r="C435" s="180" t="s">
        <v>462</v>
      </c>
      <c r="D435" s="180" t="s">
        <v>149</v>
      </c>
      <c r="E435" s="181" t="s">
        <v>463</v>
      </c>
      <c r="F435" s="182" t="s">
        <v>464</v>
      </c>
      <c r="G435" s="183" t="s">
        <v>465</v>
      </c>
      <c r="H435" s="184">
        <v>1</v>
      </c>
      <c r="I435" s="185"/>
      <c r="J435" s="186">
        <f>ROUND(I435*H435,2)</f>
        <v>0</v>
      </c>
      <c r="K435" s="182" t="s">
        <v>153</v>
      </c>
      <c r="L435" s="41"/>
      <c r="M435" s="187" t="s">
        <v>19</v>
      </c>
      <c r="N435" s="188" t="s">
        <v>43</v>
      </c>
      <c r="O435" s="66"/>
      <c r="P435" s="189">
        <f>O435*H435</f>
        <v>0</v>
      </c>
      <c r="Q435" s="189">
        <v>0</v>
      </c>
      <c r="R435" s="189">
        <f>Q435*H435</f>
        <v>0</v>
      </c>
      <c r="S435" s="189">
        <v>1.9460000000000002E-2</v>
      </c>
      <c r="T435" s="190">
        <f>S435*H435</f>
        <v>1.9460000000000002E-2</v>
      </c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R435" s="191" t="s">
        <v>154</v>
      </c>
      <c r="AT435" s="191" t="s">
        <v>149</v>
      </c>
      <c r="AU435" s="191" t="s">
        <v>167</v>
      </c>
      <c r="AY435" s="19" t="s">
        <v>146</v>
      </c>
      <c r="BE435" s="192">
        <f>IF(N435="základní",J435,0)</f>
        <v>0</v>
      </c>
      <c r="BF435" s="192">
        <f>IF(N435="snížená",J435,0)</f>
        <v>0</v>
      </c>
      <c r="BG435" s="192">
        <f>IF(N435="zákl. přenesená",J435,0)</f>
        <v>0</v>
      </c>
      <c r="BH435" s="192">
        <f>IF(N435="sníž. přenesená",J435,0)</f>
        <v>0</v>
      </c>
      <c r="BI435" s="192">
        <f>IF(N435="nulová",J435,0)</f>
        <v>0</v>
      </c>
      <c r="BJ435" s="19" t="s">
        <v>79</v>
      </c>
      <c r="BK435" s="192">
        <f>ROUND(I435*H435,2)</f>
        <v>0</v>
      </c>
      <c r="BL435" s="19" t="s">
        <v>154</v>
      </c>
      <c r="BM435" s="191" t="s">
        <v>466</v>
      </c>
    </row>
    <row r="436" spans="1:65" s="2" customFormat="1" ht="11.25">
      <c r="A436" s="36"/>
      <c r="B436" s="37"/>
      <c r="C436" s="38"/>
      <c r="D436" s="193" t="s">
        <v>156</v>
      </c>
      <c r="E436" s="38"/>
      <c r="F436" s="194" t="s">
        <v>467</v>
      </c>
      <c r="G436" s="38"/>
      <c r="H436" s="38"/>
      <c r="I436" s="195"/>
      <c r="J436" s="38"/>
      <c r="K436" s="38"/>
      <c r="L436" s="41"/>
      <c r="M436" s="196"/>
      <c r="N436" s="197"/>
      <c r="O436" s="66"/>
      <c r="P436" s="66"/>
      <c r="Q436" s="66"/>
      <c r="R436" s="66"/>
      <c r="S436" s="66"/>
      <c r="T436" s="67"/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  <c r="AT436" s="19" t="s">
        <v>156</v>
      </c>
      <c r="AU436" s="19" t="s">
        <v>167</v>
      </c>
    </row>
    <row r="437" spans="1:65" s="13" customFormat="1" ht="11.25">
      <c r="B437" s="198"/>
      <c r="C437" s="199"/>
      <c r="D437" s="200" t="s">
        <v>158</v>
      </c>
      <c r="E437" s="201" t="s">
        <v>19</v>
      </c>
      <c r="F437" s="202" t="s">
        <v>255</v>
      </c>
      <c r="G437" s="199"/>
      <c r="H437" s="201" t="s">
        <v>19</v>
      </c>
      <c r="I437" s="203"/>
      <c r="J437" s="199"/>
      <c r="K437" s="199"/>
      <c r="L437" s="204"/>
      <c r="M437" s="205"/>
      <c r="N437" s="206"/>
      <c r="O437" s="206"/>
      <c r="P437" s="206"/>
      <c r="Q437" s="206"/>
      <c r="R437" s="206"/>
      <c r="S437" s="206"/>
      <c r="T437" s="207"/>
      <c r="AT437" s="208" t="s">
        <v>158</v>
      </c>
      <c r="AU437" s="208" t="s">
        <v>167</v>
      </c>
      <c r="AV437" s="13" t="s">
        <v>79</v>
      </c>
      <c r="AW437" s="13" t="s">
        <v>33</v>
      </c>
      <c r="AX437" s="13" t="s">
        <v>72</v>
      </c>
      <c r="AY437" s="208" t="s">
        <v>146</v>
      </c>
    </row>
    <row r="438" spans="1:65" s="13" customFormat="1" ht="11.25">
      <c r="B438" s="198"/>
      <c r="C438" s="199"/>
      <c r="D438" s="200" t="s">
        <v>158</v>
      </c>
      <c r="E438" s="201" t="s">
        <v>19</v>
      </c>
      <c r="F438" s="202" t="s">
        <v>160</v>
      </c>
      <c r="G438" s="199"/>
      <c r="H438" s="201" t="s">
        <v>19</v>
      </c>
      <c r="I438" s="203"/>
      <c r="J438" s="199"/>
      <c r="K438" s="199"/>
      <c r="L438" s="204"/>
      <c r="M438" s="205"/>
      <c r="N438" s="206"/>
      <c r="O438" s="206"/>
      <c r="P438" s="206"/>
      <c r="Q438" s="206"/>
      <c r="R438" s="206"/>
      <c r="S438" s="206"/>
      <c r="T438" s="207"/>
      <c r="AT438" s="208" t="s">
        <v>158</v>
      </c>
      <c r="AU438" s="208" t="s">
        <v>167</v>
      </c>
      <c r="AV438" s="13" t="s">
        <v>79</v>
      </c>
      <c r="AW438" s="13" t="s">
        <v>33</v>
      </c>
      <c r="AX438" s="13" t="s">
        <v>72</v>
      </c>
      <c r="AY438" s="208" t="s">
        <v>146</v>
      </c>
    </row>
    <row r="439" spans="1:65" s="13" customFormat="1" ht="11.25">
      <c r="B439" s="198"/>
      <c r="C439" s="199"/>
      <c r="D439" s="200" t="s">
        <v>158</v>
      </c>
      <c r="E439" s="201" t="s">
        <v>19</v>
      </c>
      <c r="F439" s="202" t="s">
        <v>461</v>
      </c>
      <c r="G439" s="199"/>
      <c r="H439" s="201" t="s">
        <v>19</v>
      </c>
      <c r="I439" s="203"/>
      <c r="J439" s="199"/>
      <c r="K439" s="199"/>
      <c r="L439" s="204"/>
      <c r="M439" s="205"/>
      <c r="N439" s="206"/>
      <c r="O439" s="206"/>
      <c r="P439" s="206"/>
      <c r="Q439" s="206"/>
      <c r="R439" s="206"/>
      <c r="S439" s="206"/>
      <c r="T439" s="207"/>
      <c r="AT439" s="208" t="s">
        <v>158</v>
      </c>
      <c r="AU439" s="208" t="s">
        <v>167</v>
      </c>
      <c r="AV439" s="13" t="s">
        <v>79</v>
      </c>
      <c r="AW439" s="13" t="s">
        <v>33</v>
      </c>
      <c r="AX439" s="13" t="s">
        <v>72</v>
      </c>
      <c r="AY439" s="208" t="s">
        <v>146</v>
      </c>
    </row>
    <row r="440" spans="1:65" s="14" customFormat="1" ht="11.25">
      <c r="B440" s="209"/>
      <c r="C440" s="210"/>
      <c r="D440" s="200" t="s">
        <v>158</v>
      </c>
      <c r="E440" s="211" t="s">
        <v>19</v>
      </c>
      <c r="F440" s="212" t="s">
        <v>79</v>
      </c>
      <c r="G440" s="210"/>
      <c r="H440" s="213">
        <v>1</v>
      </c>
      <c r="I440" s="214"/>
      <c r="J440" s="210"/>
      <c r="K440" s="210"/>
      <c r="L440" s="215"/>
      <c r="M440" s="216"/>
      <c r="N440" s="217"/>
      <c r="O440" s="217"/>
      <c r="P440" s="217"/>
      <c r="Q440" s="217"/>
      <c r="R440" s="217"/>
      <c r="S440" s="217"/>
      <c r="T440" s="218"/>
      <c r="AT440" s="219" t="s">
        <v>158</v>
      </c>
      <c r="AU440" s="219" t="s">
        <v>167</v>
      </c>
      <c r="AV440" s="14" t="s">
        <v>81</v>
      </c>
      <c r="AW440" s="14" t="s">
        <v>33</v>
      </c>
      <c r="AX440" s="14" t="s">
        <v>72</v>
      </c>
      <c r="AY440" s="219" t="s">
        <v>146</v>
      </c>
    </row>
    <row r="441" spans="1:65" s="15" customFormat="1" ht="11.25">
      <c r="B441" s="220"/>
      <c r="C441" s="221"/>
      <c r="D441" s="200" t="s">
        <v>158</v>
      </c>
      <c r="E441" s="222" t="s">
        <v>19</v>
      </c>
      <c r="F441" s="223" t="s">
        <v>162</v>
      </c>
      <c r="G441" s="221"/>
      <c r="H441" s="224">
        <v>1</v>
      </c>
      <c r="I441" s="225"/>
      <c r="J441" s="221"/>
      <c r="K441" s="221"/>
      <c r="L441" s="226"/>
      <c r="M441" s="227"/>
      <c r="N441" s="228"/>
      <c r="O441" s="228"/>
      <c r="P441" s="228"/>
      <c r="Q441" s="228"/>
      <c r="R441" s="228"/>
      <c r="S441" s="228"/>
      <c r="T441" s="229"/>
      <c r="AT441" s="230" t="s">
        <v>158</v>
      </c>
      <c r="AU441" s="230" t="s">
        <v>167</v>
      </c>
      <c r="AV441" s="15" t="s">
        <v>154</v>
      </c>
      <c r="AW441" s="15" t="s">
        <v>4</v>
      </c>
      <c r="AX441" s="15" t="s">
        <v>79</v>
      </c>
      <c r="AY441" s="230" t="s">
        <v>146</v>
      </c>
    </row>
    <row r="442" spans="1:65" s="2" customFormat="1" ht="16.5" customHeight="1">
      <c r="A442" s="36"/>
      <c r="B442" s="37"/>
      <c r="C442" s="180" t="s">
        <v>468</v>
      </c>
      <c r="D442" s="180" t="s">
        <v>149</v>
      </c>
      <c r="E442" s="181" t="s">
        <v>469</v>
      </c>
      <c r="F442" s="182" t="s">
        <v>470</v>
      </c>
      <c r="G442" s="183" t="s">
        <v>465</v>
      </c>
      <c r="H442" s="184">
        <v>1</v>
      </c>
      <c r="I442" s="185"/>
      <c r="J442" s="186">
        <f>ROUND(I442*H442,2)</f>
        <v>0</v>
      </c>
      <c r="K442" s="182" t="s">
        <v>153</v>
      </c>
      <c r="L442" s="41"/>
      <c r="M442" s="187" t="s">
        <v>19</v>
      </c>
      <c r="N442" s="188" t="s">
        <v>43</v>
      </c>
      <c r="O442" s="66"/>
      <c r="P442" s="189">
        <f>O442*H442</f>
        <v>0</v>
      </c>
      <c r="Q442" s="189">
        <v>0</v>
      </c>
      <c r="R442" s="189">
        <f>Q442*H442</f>
        <v>0</v>
      </c>
      <c r="S442" s="189">
        <v>1.56E-3</v>
      </c>
      <c r="T442" s="190">
        <f>S442*H442</f>
        <v>1.56E-3</v>
      </c>
      <c r="U442" s="36"/>
      <c r="V442" s="36"/>
      <c r="W442" s="36"/>
      <c r="X442" s="36"/>
      <c r="Y442" s="36"/>
      <c r="Z442" s="36"/>
      <c r="AA442" s="36"/>
      <c r="AB442" s="36"/>
      <c r="AC442" s="36"/>
      <c r="AD442" s="36"/>
      <c r="AE442" s="36"/>
      <c r="AR442" s="191" t="s">
        <v>154</v>
      </c>
      <c r="AT442" s="191" t="s">
        <v>149</v>
      </c>
      <c r="AU442" s="191" t="s">
        <v>167</v>
      </c>
      <c r="AY442" s="19" t="s">
        <v>146</v>
      </c>
      <c r="BE442" s="192">
        <f>IF(N442="základní",J442,0)</f>
        <v>0</v>
      </c>
      <c r="BF442" s="192">
        <f>IF(N442="snížená",J442,0)</f>
        <v>0</v>
      </c>
      <c r="BG442" s="192">
        <f>IF(N442="zákl. přenesená",J442,0)</f>
        <v>0</v>
      </c>
      <c r="BH442" s="192">
        <f>IF(N442="sníž. přenesená",J442,0)</f>
        <v>0</v>
      </c>
      <c r="BI442" s="192">
        <f>IF(N442="nulová",J442,0)</f>
        <v>0</v>
      </c>
      <c r="BJ442" s="19" t="s">
        <v>79</v>
      </c>
      <c r="BK442" s="192">
        <f>ROUND(I442*H442,2)</f>
        <v>0</v>
      </c>
      <c r="BL442" s="19" t="s">
        <v>154</v>
      </c>
      <c r="BM442" s="191" t="s">
        <v>471</v>
      </c>
    </row>
    <row r="443" spans="1:65" s="2" customFormat="1" ht="11.25">
      <c r="A443" s="36"/>
      <c r="B443" s="37"/>
      <c r="C443" s="38"/>
      <c r="D443" s="193" t="s">
        <v>156</v>
      </c>
      <c r="E443" s="38"/>
      <c r="F443" s="194" t="s">
        <v>472</v>
      </c>
      <c r="G443" s="38"/>
      <c r="H443" s="38"/>
      <c r="I443" s="195"/>
      <c r="J443" s="38"/>
      <c r="K443" s="38"/>
      <c r="L443" s="41"/>
      <c r="M443" s="196"/>
      <c r="N443" s="197"/>
      <c r="O443" s="66"/>
      <c r="P443" s="66"/>
      <c r="Q443" s="66"/>
      <c r="R443" s="66"/>
      <c r="S443" s="66"/>
      <c r="T443" s="67"/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  <c r="AE443" s="36"/>
      <c r="AT443" s="19" t="s">
        <v>156</v>
      </c>
      <c r="AU443" s="19" t="s">
        <v>167</v>
      </c>
    </row>
    <row r="444" spans="1:65" s="13" customFormat="1" ht="11.25">
      <c r="B444" s="198"/>
      <c r="C444" s="199"/>
      <c r="D444" s="200" t="s">
        <v>158</v>
      </c>
      <c r="E444" s="201" t="s">
        <v>19</v>
      </c>
      <c r="F444" s="202" t="s">
        <v>255</v>
      </c>
      <c r="G444" s="199"/>
      <c r="H444" s="201" t="s">
        <v>19</v>
      </c>
      <c r="I444" s="203"/>
      <c r="J444" s="199"/>
      <c r="K444" s="199"/>
      <c r="L444" s="204"/>
      <c r="M444" s="205"/>
      <c r="N444" s="206"/>
      <c r="O444" s="206"/>
      <c r="P444" s="206"/>
      <c r="Q444" s="206"/>
      <c r="R444" s="206"/>
      <c r="S444" s="206"/>
      <c r="T444" s="207"/>
      <c r="AT444" s="208" t="s">
        <v>158</v>
      </c>
      <c r="AU444" s="208" t="s">
        <v>167</v>
      </c>
      <c r="AV444" s="13" t="s">
        <v>79</v>
      </c>
      <c r="AW444" s="13" t="s">
        <v>33</v>
      </c>
      <c r="AX444" s="13" t="s">
        <v>72</v>
      </c>
      <c r="AY444" s="208" t="s">
        <v>146</v>
      </c>
    </row>
    <row r="445" spans="1:65" s="13" customFormat="1" ht="11.25">
      <c r="B445" s="198"/>
      <c r="C445" s="199"/>
      <c r="D445" s="200" t="s">
        <v>158</v>
      </c>
      <c r="E445" s="201" t="s">
        <v>19</v>
      </c>
      <c r="F445" s="202" t="s">
        <v>160</v>
      </c>
      <c r="G445" s="199"/>
      <c r="H445" s="201" t="s">
        <v>19</v>
      </c>
      <c r="I445" s="203"/>
      <c r="J445" s="199"/>
      <c r="K445" s="199"/>
      <c r="L445" s="204"/>
      <c r="M445" s="205"/>
      <c r="N445" s="206"/>
      <c r="O445" s="206"/>
      <c r="P445" s="206"/>
      <c r="Q445" s="206"/>
      <c r="R445" s="206"/>
      <c r="S445" s="206"/>
      <c r="T445" s="207"/>
      <c r="AT445" s="208" t="s">
        <v>158</v>
      </c>
      <c r="AU445" s="208" t="s">
        <v>167</v>
      </c>
      <c r="AV445" s="13" t="s">
        <v>79</v>
      </c>
      <c r="AW445" s="13" t="s">
        <v>33</v>
      </c>
      <c r="AX445" s="13" t="s">
        <v>72</v>
      </c>
      <c r="AY445" s="208" t="s">
        <v>146</v>
      </c>
    </row>
    <row r="446" spans="1:65" s="13" customFormat="1" ht="11.25">
      <c r="B446" s="198"/>
      <c r="C446" s="199"/>
      <c r="D446" s="200" t="s">
        <v>158</v>
      </c>
      <c r="E446" s="201" t="s">
        <v>19</v>
      </c>
      <c r="F446" s="202" t="s">
        <v>461</v>
      </c>
      <c r="G446" s="199"/>
      <c r="H446" s="201" t="s">
        <v>19</v>
      </c>
      <c r="I446" s="203"/>
      <c r="J446" s="199"/>
      <c r="K446" s="199"/>
      <c r="L446" s="204"/>
      <c r="M446" s="205"/>
      <c r="N446" s="206"/>
      <c r="O446" s="206"/>
      <c r="P446" s="206"/>
      <c r="Q446" s="206"/>
      <c r="R446" s="206"/>
      <c r="S446" s="206"/>
      <c r="T446" s="207"/>
      <c r="AT446" s="208" t="s">
        <v>158</v>
      </c>
      <c r="AU446" s="208" t="s">
        <v>167</v>
      </c>
      <c r="AV446" s="13" t="s">
        <v>79</v>
      </c>
      <c r="AW446" s="13" t="s">
        <v>33</v>
      </c>
      <c r="AX446" s="13" t="s">
        <v>72</v>
      </c>
      <c r="AY446" s="208" t="s">
        <v>146</v>
      </c>
    </row>
    <row r="447" spans="1:65" s="14" customFormat="1" ht="11.25">
      <c r="B447" s="209"/>
      <c r="C447" s="210"/>
      <c r="D447" s="200" t="s">
        <v>158</v>
      </c>
      <c r="E447" s="211" t="s">
        <v>19</v>
      </c>
      <c r="F447" s="212" t="s">
        <v>79</v>
      </c>
      <c r="G447" s="210"/>
      <c r="H447" s="213">
        <v>1</v>
      </c>
      <c r="I447" s="214"/>
      <c r="J447" s="210"/>
      <c r="K447" s="210"/>
      <c r="L447" s="215"/>
      <c r="M447" s="216"/>
      <c r="N447" s="217"/>
      <c r="O447" s="217"/>
      <c r="P447" s="217"/>
      <c r="Q447" s="217"/>
      <c r="R447" s="217"/>
      <c r="S447" s="217"/>
      <c r="T447" s="218"/>
      <c r="AT447" s="219" t="s">
        <v>158</v>
      </c>
      <c r="AU447" s="219" t="s">
        <v>167</v>
      </c>
      <c r="AV447" s="14" t="s">
        <v>81</v>
      </c>
      <c r="AW447" s="14" t="s">
        <v>33</v>
      </c>
      <c r="AX447" s="14" t="s">
        <v>72</v>
      </c>
      <c r="AY447" s="219" t="s">
        <v>146</v>
      </c>
    </row>
    <row r="448" spans="1:65" s="15" customFormat="1" ht="11.25">
      <c r="B448" s="220"/>
      <c r="C448" s="221"/>
      <c r="D448" s="200" t="s">
        <v>158</v>
      </c>
      <c r="E448" s="222" t="s">
        <v>19</v>
      </c>
      <c r="F448" s="223" t="s">
        <v>162</v>
      </c>
      <c r="G448" s="221"/>
      <c r="H448" s="224">
        <v>1</v>
      </c>
      <c r="I448" s="225"/>
      <c r="J448" s="221"/>
      <c r="K448" s="221"/>
      <c r="L448" s="226"/>
      <c r="M448" s="227"/>
      <c r="N448" s="228"/>
      <c r="O448" s="228"/>
      <c r="P448" s="228"/>
      <c r="Q448" s="228"/>
      <c r="R448" s="228"/>
      <c r="S448" s="228"/>
      <c r="T448" s="229"/>
      <c r="AT448" s="230" t="s">
        <v>158</v>
      </c>
      <c r="AU448" s="230" t="s">
        <v>167</v>
      </c>
      <c r="AV448" s="15" t="s">
        <v>154</v>
      </c>
      <c r="AW448" s="15" t="s">
        <v>4</v>
      </c>
      <c r="AX448" s="15" t="s">
        <v>79</v>
      </c>
      <c r="AY448" s="230" t="s">
        <v>146</v>
      </c>
    </row>
    <row r="449" spans="1:65" s="2" customFormat="1" ht="16.5" customHeight="1">
      <c r="A449" s="36"/>
      <c r="B449" s="37"/>
      <c r="C449" s="180" t="s">
        <v>473</v>
      </c>
      <c r="D449" s="180" t="s">
        <v>149</v>
      </c>
      <c r="E449" s="181" t="s">
        <v>474</v>
      </c>
      <c r="F449" s="182" t="s">
        <v>475</v>
      </c>
      <c r="G449" s="183" t="s">
        <v>227</v>
      </c>
      <c r="H449" s="184">
        <v>1</v>
      </c>
      <c r="I449" s="185"/>
      <c r="J449" s="186">
        <f>ROUND(I449*H449,2)</f>
        <v>0</v>
      </c>
      <c r="K449" s="182" t="s">
        <v>153</v>
      </c>
      <c r="L449" s="41"/>
      <c r="M449" s="187" t="s">
        <v>19</v>
      </c>
      <c r="N449" s="188" t="s">
        <v>43</v>
      </c>
      <c r="O449" s="66"/>
      <c r="P449" s="189">
        <f>O449*H449</f>
        <v>0</v>
      </c>
      <c r="Q449" s="189">
        <v>0</v>
      </c>
      <c r="R449" s="189">
        <f>Q449*H449</f>
        <v>0</v>
      </c>
      <c r="S449" s="189">
        <v>8.5999999999999998E-4</v>
      </c>
      <c r="T449" s="190">
        <f>S449*H449</f>
        <v>8.5999999999999998E-4</v>
      </c>
      <c r="U449" s="36"/>
      <c r="V449" s="36"/>
      <c r="W449" s="36"/>
      <c r="X449" s="36"/>
      <c r="Y449" s="36"/>
      <c r="Z449" s="36"/>
      <c r="AA449" s="36"/>
      <c r="AB449" s="36"/>
      <c r="AC449" s="36"/>
      <c r="AD449" s="36"/>
      <c r="AE449" s="36"/>
      <c r="AR449" s="191" t="s">
        <v>154</v>
      </c>
      <c r="AT449" s="191" t="s">
        <v>149</v>
      </c>
      <c r="AU449" s="191" t="s">
        <v>167</v>
      </c>
      <c r="AY449" s="19" t="s">
        <v>146</v>
      </c>
      <c r="BE449" s="192">
        <f>IF(N449="základní",J449,0)</f>
        <v>0</v>
      </c>
      <c r="BF449" s="192">
        <f>IF(N449="snížená",J449,0)</f>
        <v>0</v>
      </c>
      <c r="BG449" s="192">
        <f>IF(N449="zákl. přenesená",J449,0)</f>
        <v>0</v>
      </c>
      <c r="BH449" s="192">
        <f>IF(N449="sníž. přenesená",J449,0)</f>
        <v>0</v>
      </c>
      <c r="BI449" s="192">
        <f>IF(N449="nulová",J449,0)</f>
        <v>0</v>
      </c>
      <c r="BJ449" s="19" t="s">
        <v>79</v>
      </c>
      <c r="BK449" s="192">
        <f>ROUND(I449*H449,2)</f>
        <v>0</v>
      </c>
      <c r="BL449" s="19" t="s">
        <v>154</v>
      </c>
      <c r="BM449" s="191" t="s">
        <v>476</v>
      </c>
    </row>
    <row r="450" spans="1:65" s="2" customFormat="1" ht="11.25">
      <c r="A450" s="36"/>
      <c r="B450" s="37"/>
      <c r="C450" s="38"/>
      <c r="D450" s="193" t="s">
        <v>156</v>
      </c>
      <c r="E450" s="38"/>
      <c r="F450" s="194" t="s">
        <v>477</v>
      </c>
      <c r="G450" s="38"/>
      <c r="H450" s="38"/>
      <c r="I450" s="195"/>
      <c r="J450" s="38"/>
      <c r="K450" s="38"/>
      <c r="L450" s="41"/>
      <c r="M450" s="196"/>
      <c r="N450" s="197"/>
      <c r="O450" s="66"/>
      <c r="P450" s="66"/>
      <c r="Q450" s="66"/>
      <c r="R450" s="66"/>
      <c r="S450" s="66"/>
      <c r="T450" s="67"/>
      <c r="U450" s="36"/>
      <c r="V450" s="36"/>
      <c r="W450" s="36"/>
      <c r="X450" s="36"/>
      <c r="Y450" s="36"/>
      <c r="Z450" s="36"/>
      <c r="AA450" s="36"/>
      <c r="AB450" s="36"/>
      <c r="AC450" s="36"/>
      <c r="AD450" s="36"/>
      <c r="AE450" s="36"/>
      <c r="AT450" s="19" t="s">
        <v>156</v>
      </c>
      <c r="AU450" s="19" t="s">
        <v>167</v>
      </c>
    </row>
    <row r="451" spans="1:65" s="13" customFormat="1" ht="11.25">
      <c r="B451" s="198"/>
      <c r="C451" s="199"/>
      <c r="D451" s="200" t="s">
        <v>158</v>
      </c>
      <c r="E451" s="201" t="s">
        <v>19</v>
      </c>
      <c r="F451" s="202" t="s">
        <v>255</v>
      </c>
      <c r="G451" s="199"/>
      <c r="H451" s="201" t="s">
        <v>19</v>
      </c>
      <c r="I451" s="203"/>
      <c r="J451" s="199"/>
      <c r="K451" s="199"/>
      <c r="L451" s="204"/>
      <c r="M451" s="205"/>
      <c r="N451" s="206"/>
      <c r="O451" s="206"/>
      <c r="P451" s="206"/>
      <c r="Q451" s="206"/>
      <c r="R451" s="206"/>
      <c r="S451" s="206"/>
      <c r="T451" s="207"/>
      <c r="AT451" s="208" t="s">
        <v>158</v>
      </c>
      <c r="AU451" s="208" t="s">
        <v>167</v>
      </c>
      <c r="AV451" s="13" t="s">
        <v>79</v>
      </c>
      <c r="AW451" s="13" t="s">
        <v>33</v>
      </c>
      <c r="AX451" s="13" t="s">
        <v>72</v>
      </c>
      <c r="AY451" s="208" t="s">
        <v>146</v>
      </c>
    </row>
    <row r="452" spans="1:65" s="13" customFormat="1" ht="11.25">
      <c r="B452" s="198"/>
      <c r="C452" s="199"/>
      <c r="D452" s="200" t="s">
        <v>158</v>
      </c>
      <c r="E452" s="201" t="s">
        <v>19</v>
      </c>
      <c r="F452" s="202" t="s">
        <v>160</v>
      </c>
      <c r="G452" s="199"/>
      <c r="H452" s="201" t="s">
        <v>19</v>
      </c>
      <c r="I452" s="203"/>
      <c r="J452" s="199"/>
      <c r="K452" s="199"/>
      <c r="L452" s="204"/>
      <c r="M452" s="205"/>
      <c r="N452" s="206"/>
      <c r="O452" s="206"/>
      <c r="P452" s="206"/>
      <c r="Q452" s="206"/>
      <c r="R452" s="206"/>
      <c r="S452" s="206"/>
      <c r="T452" s="207"/>
      <c r="AT452" s="208" t="s">
        <v>158</v>
      </c>
      <c r="AU452" s="208" t="s">
        <v>167</v>
      </c>
      <c r="AV452" s="13" t="s">
        <v>79</v>
      </c>
      <c r="AW452" s="13" t="s">
        <v>33</v>
      </c>
      <c r="AX452" s="13" t="s">
        <v>72</v>
      </c>
      <c r="AY452" s="208" t="s">
        <v>146</v>
      </c>
    </row>
    <row r="453" spans="1:65" s="13" customFormat="1" ht="11.25">
      <c r="B453" s="198"/>
      <c r="C453" s="199"/>
      <c r="D453" s="200" t="s">
        <v>158</v>
      </c>
      <c r="E453" s="201" t="s">
        <v>19</v>
      </c>
      <c r="F453" s="202" t="s">
        <v>461</v>
      </c>
      <c r="G453" s="199"/>
      <c r="H453" s="201" t="s">
        <v>19</v>
      </c>
      <c r="I453" s="203"/>
      <c r="J453" s="199"/>
      <c r="K453" s="199"/>
      <c r="L453" s="204"/>
      <c r="M453" s="205"/>
      <c r="N453" s="206"/>
      <c r="O453" s="206"/>
      <c r="P453" s="206"/>
      <c r="Q453" s="206"/>
      <c r="R453" s="206"/>
      <c r="S453" s="206"/>
      <c r="T453" s="207"/>
      <c r="AT453" s="208" t="s">
        <v>158</v>
      </c>
      <c r="AU453" s="208" t="s">
        <v>167</v>
      </c>
      <c r="AV453" s="13" t="s">
        <v>79</v>
      </c>
      <c r="AW453" s="13" t="s">
        <v>33</v>
      </c>
      <c r="AX453" s="13" t="s">
        <v>72</v>
      </c>
      <c r="AY453" s="208" t="s">
        <v>146</v>
      </c>
    </row>
    <row r="454" spans="1:65" s="14" customFormat="1" ht="11.25">
      <c r="B454" s="209"/>
      <c r="C454" s="210"/>
      <c r="D454" s="200" t="s">
        <v>158</v>
      </c>
      <c r="E454" s="211" t="s">
        <v>19</v>
      </c>
      <c r="F454" s="212" t="s">
        <v>79</v>
      </c>
      <c r="G454" s="210"/>
      <c r="H454" s="213">
        <v>1</v>
      </c>
      <c r="I454" s="214"/>
      <c r="J454" s="210"/>
      <c r="K454" s="210"/>
      <c r="L454" s="215"/>
      <c r="M454" s="216"/>
      <c r="N454" s="217"/>
      <c r="O454" s="217"/>
      <c r="P454" s="217"/>
      <c r="Q454" s="217"/>
      <c r="R454" s="217"/>
      <c r="S454" s="217"/>
      <c r="T454" s="218"/>
      <c r="AT454" s="219" t="s">
        <v>158</v>
      </c>
      <c r="AU454" s="219" t="s">
        <v>167</v>
      </c>
      <c r="AV454" s="14" t="s">
        <v>81</v>
      </c>
      <c r="AW454" s="14" t="s">
        <v>33</v>
      </c>
      <c r="AX454" s="14" t="s">
        <v>72</v>
      </c>
      <c r="AY454" s="219" t="s">
        <v>146</v>
      </c>
    </row>
    <row r="455" spans="1:65" s="15" customFormat="1" ht="11.25">
      <c r="B455" s="220"/>
      <c r="C455" s="221"/>
      <c r="D455" s="200" t="s">
        <v>158</v>
      </c>
      <c r="E455" s="222" t="s">
        <v>19</v>
      </c>
      <c r="F455" s="223" t="s">
        <v>162</v>
      </c>
      <c r="G455" s="221"/>
      <c r="H455" s="224">
        <v>1</v>
      </c>
      <c r="I455" s="225"/>
      <c r="J455" s="221"/>
      <c r="K455" s="221"/>
      <c r="L455" s="226"/>
      <c r="M455" s="227"/>
      <c r="N455" s="228"/>
      <c r="O455" s="228"/>
      <c r="P455" s="228"/>
      <c r="Q455" s="228"/>
      <c r="R455" s="228"/>
      <c r="S455" s="228"/>
      <c r="T455" s="229"/>
      <c r="AT455" s="230" t="s">
        <v>158</v>
      </c>
      <c r="AU455" s="230" t="s">
        <v>167</v>
      </c>
      <c r="AV455" s="15" t="s">
        <v>154</v>
      </c>
      <c r="AW455" s="15" t="s">
        <v>4</v>
      </c>
      <c r="AX455" s="15" t="s">
        <v>79</v>
      </c>
      <c r="AY455" s="230" t="s">
        <v>146</v>
      </c>
    </row>
    <row r="456" spans="1:65" s="2" customFormat="1" ht="16.5" customHeight="1">
      <c r="A456" s="36"/>
      <c r="B456" s="37"/>
      <c r="C456" s="180" t="s">
        <v>478</v>
      </c>
      <c r="D456" s="180" t="s">
        <v>149</v>
      </c>
      <c r="E456" s="181" t="s">
        <v>479</v>
      </c>
      <c r="F456" s="182" t="s">
        <v>480</v>
      </c>
      <c r="G456" s="183" t="s">
        <v>227</v>
      </c>
      <c r="H456" s="184">
        <v>1</v>
      </c>
      <c r="I456" s="185"/>
      <c r="J456" s="186">
        <f>ROUND(I456*H456,2)</f>
        <v>0</v>
      </c>
      <c r="K456" s="182" t="s">
        <v>153</v>
      </c>
      <c r="L456" s="41"/>
      <c r="M456" s="187" t="s">
        <v>19</v>
      </c>
      <c r="N456" s="188" t="s">
        <v>43</v>
      </c>
      <c r="O456" s="66"/>
      <c r="P456" s="189">
        <f>O456*H456</f>
        <v>0</v>
      </c>
      <c r="Q456" s="189">
        <v>0</v>
      </c>
      <c r="R456" s="189">
        <f>Q456*H456</f>
        <v>0</v>
      </c>
      <c r="S456" s="189">
        <v>8.4999999999999995E-4</v>
      </c>
      <c r="T456" s="190">
        <f>S456*H456</f>
        <v>8.4999999999999995E-4</v>
      </c>
      <c r="U456" s="36"/>
      <c r="V456" s="36"/>
      <c r="W456" s="36"/>
      <c r="X456" s="36"/>
      <c r="Y456" s="36"/>
      <c r="Z456" s="36"/>
      <c r="AA456" s="36"/>
      <c r="AB456" s="36"/>
      <c r="AC456" s="36"/>
      <c r="AD456" s="36"/>
      <c r="AE456" s="36"/>
      <c r="AR456" s="191" t="s">
        <v>154</v>
      </c>
      <c r="AT456" s="191" t="s">
        <v>149</v>
      </c>
      <c r="AU456" s="191" t="s">
        <v>167</v>
      </c>
      <c r="AY456" s="19" t="s">
        <v>146</v>
      </c>
      <c r="BE456" s="192">
        <f>IF(N456="základní",J456,0)</f>
        <v>0</v>
      </c>
      <c r="BF456" s="192">
        <f>IF(N456="snížená",J456,0)</f>
        <v>0</v>
      </c>
      <c r="BG456" s="192">
        <f>IF(N456="zákl. přenesená",J456,0)</f>
        <v>0</v>
      </c>
      <c r="BH456" s="192">
        <f>IF(N456="sníž. přenesená",J456,0)</f>
        <v>0</v>
      </c>
      <c r="BI456" s="192">
        <f>IF(N456="nulová",J456,0)</f>
        <v>0</v>
      </c>
      <c r="BJ456" s="19" t="s">
        <v>79</v>
      </c>
      <c r="BK456" s="192">
        <f>ROUND(I456*H456,2)</f>
        <v>0</v>
      </c>
      <c r="BL456" s="19" t="s">
        <v>154</v>
      </c>
      <c r="BM456" s="191" t="s">
        <v>481</v>
      </c>
    </row>
    <row r="457" spans="1:65" s="2" customFormat="1" ht="11.25">
      <c r="A457" s="36"/>
      <c r="B457" s="37"/>
      <c r="C457" s="38"/>
      <c r="D457" s="193" t="s">
        <v>156</v>
      </c>
      <c r="E457" s="38"/>
      <c r="F457" s="194" t="s">
        <v>482</v>
      </c>
      <c r="G457" s="38"/>
      <c r="H457" s="38"/>
      <c r="I457" s="195"/>
      <c r="J457" s="38"/>
      <c r="K457" s="38"/>
      <c r="L457" s="41"/>
      <c r="M457" s="196"/>
      <c r="N457" s="197"/>
      <c r="O457" s="66"/>
      <c r="P457" s="66"/>
      <c r="Q457" s="66"/>
      <c r="R457" s="66"/>
      <c r="S457" s="66"/>
      <c r="T457" s="67"/>
      <c r="U457" s="36"/>
      <c r="V457" s="36"/>
      <c r="W457" s="36"/>
      <c r="X457" s="36"/>
      <c r="Y457" s="36"/>
      <c r="Z457" s="36"/>
      <c r="AA457" s="36"/>
      <c r="AB457" s="36"/>
      <c r="AC457" s="36"/>
      <c r="AD457" s="36"/>
      <c r="AE457" s="36"/>
      <c r="AT457" s="19" t="s">
        <v>156</v>
      </c>
      <c r="AU457" s="19" t="s">
        <v>167</v>
      </c>
    </row>
    <row r="458" spans="1:65" s="13" customFormat="1" ht="11.25">
      <c r="B458" s="198"/>
      <c r="C458" s="199"/>
      <c r="D458" s="200" t="s">
        <v>158</v>
      </c>
      <c r="E458" s="201" t="s">
        <v>19</v>
      </c>
      <c r="F458" s="202" t="s">
        <v>255</v>
      </c>
      <c r="G458" s="199"/>
      <c r="H458" s="201" t="s">
        <v>19</v>
      </c>
      <c r="I458" s="203"/>
      <c r="J458" s="199"/>
      <c r="K458" s="199"/>
      <c r="L458" s="204"/>
      <c r="M458" s="205"/>
      <c r="N458" s="206"/>
      <c r="O458" s="206"/>
      <c r="P458" s="206"/>
      <c r="Q458" s="206"/>
      <c r="R458" s="206"/>
      <c r="S458" s="206"/>
      <c r="T458" s="207"/>
      <c r="AT458" s="208" t="s">
        <v>158</v>
      </c>
      <c r="AU458" s="208" t="s">
        <v>167</v>
      </c>
      <c r="AV458" s="13" t="s">
        <v>79</v>
      </c>
      <c r="AW458" s="13" t="s">
        <v>33</v>
      </c>
      <c r="AX458" s="13" t="s">
        <v>72</v>
      </c>
      <c r="AY458" s="208" t="s">
        <v>146</v>
      </c>
    </row>
    <row r="459" spans="1:65" s="13" customFormat="1" ht="11.25">
      <c r="B459" s="198"/>
      <c r="C459" s="199"/>
      <c r="D459" s="200" t="s">
        <v>158</v>
      </c>
      <c r="E459" s="201" t="s">
        <v>19</v>
      </c>
      <c r="F459" s="202" t="s">
        <v>160</v>
      </c>
      <c r="G459" s="199"/>
      <c r="H459" s="201" t="s">
        <v>19</v>
      </c>
      <c r="I459" s="203"/>
      <c r="J459" s="199"/>
      <c r="K459" s="199"/>
      <c r="L459" s="204"/>
      <c r="M459" s="205"/>
      <c r="N459" s="206"/>
      <c r="O459" s="206"/>
      <c r="P459" s="206"/>
      <c r="Q459" s="206"/>
      <c r="R459" s="206"/>
      <c r="S459" s="206"/>
      <c r="T459" s="207"/>
      <c r="AT459" s="208" t="s">
        <v>158</v>
      </c>
      <c r="AU459" s="208" t="s">
        <v>167</v>
      </c>
      <c r="AV459" s="13" t="s">
        <v>79</v>
      </c>
      <c r="AW459" s="13" t="s">
        <v>33</v>
      </c>
      <c r="AX459" s="13" t="s">
        <v>72</v>
      </c>
      <c r="AY459" s="208" t="s">
        <v>146</v>
      </c>
    </row>
    <row r="460" spans="1:65" s="13" customFormat="1" ht="11.25">
      <c r="B460" s="198"/>
      <c r="C460" s="199"/>
      <c r="D460" s="200" t="s">
        <v>158</v>
      </c>
      <c r="E460" s="201" t="s">
        <v>19</v>
      </c>
      <c r="F460" s="202" t="s">
        <v>461</v>
      </c>
      <c r="G460" s="199"/>
      <c r="H460" s="201" t="s">
        <v>19</v>
      </c>
      <c r="I460" s="203"/>
      <c r="J460" s="199"/>
      <c r="K460" s="199"/>
      <c r="L460" s="204"/>
      <c r="M460" s="205"/>
      <c r="N460" s="206"/>
      <c r="O460" s="206"/>
      <c r="P460" s="206"/>
      <c r="Q460" s="206"/>
      <c r="R460" s="206"/>
      <c r="S460" s="206"/>
      <c r="T460" s="207"/>
      <c r="AT460" s="208" t="s">
        <v>158</v>
      </c>
      <c r="AU460" s="208" t="s">
        <v>167</v>
      </c>
      <c r="AV460" s="13" t="s">
        <v>79</v>
      </c>
      <c r="AW460" s="13" t="s">
        <v>33</v>
      </c>
      <c r="AX460" s="13" t="s">
        <v>72</v>
      </c>
      <c r="AY460" s="208" t="s">
        <v>146</v>
      </c>
    </row>
    <row r="461" spans="1:65" s="14" customFormat="1" ht="11.25">
      <c r="B461" s="209"/>
      <c r="C461" s="210"/>
      <c r="D461" s="200" t="s">
        <v>158</v>
      </c>
      <c r="E461" s="211" t="s">
        <v>19</v>
      </c>
      <c r="F461" s="212" t="s">
        <v>79</v>
      </c>
      <c r="G461" s="210"/>
      <c r="H461" s="213">
        <v>1</v>
      </c>
      <c r="I461" s="214"/>
      <c r="J461" s="210"/>
      <c r="K461" s="210"/>
      <c r="L461" s="215"/>
      <c r="M461" s="216"/>
      <c r="N461" s="217"/>
      <c r="O461" s="217"/>
      <c r="P461" s="217"/>
      <c r="Q461" s="217"/>
      <c r="R461" s="217"/>
      <c r="S461" s="217"/>
      <c r="T461" s="218"/>
      <c r="AT461" s="219" t="s">
        <v>158</v>
      </c>
      <c r="AU461" s="219" t="s">
        <v>167</v>
      </c>
      <c r="AV461" s="14" t="s">
        <v>81</v>
      </c>
      <c r="AW461" s="14" t="s">
        <v>33</v>
      </c>
      <c r="AX461" s="14" t="s">
        <v>72</v>
      </c>
      <c r="AY461" s="219" t="s">
        <v>146</v>
      </c>
    </row>
    <row r="462" spans="1:65" s="15" customFormat="1" ht="11.25">
      <c r="B462" s="220"/>
      <c r="C462" s="221"/>
      <c r="D462" s="200" t="s">
        <v>158</v>
      </c>
      <c r="E462" s="222" t="s">
        <v>19</v>
      </c>
      <c r="F462" s="223" t="s">
        <v>162</v>
      </c>
      <c r="G462" s="221"/>
      <c r="H462" s="224">
        <v>1</v>
      </c>
      <c r="I462" s="225"/>
      <c r="J462" s="221"/>
      <c r="K462" s="221"/>
      <c r="L462" s="226"/>
      <c r="M462" s="227"/>
      <c r="N462" s="228"/>
      <c r="O462" s="228"/>
      <c r="P462" s="228"/>
      <c r="Q462" s="228"/>
      <c r="R462" s="228"/>
      <c r="S462" s="228"/>
      <c r="T462" s="229"/>
      <c r="AT462" s="230" t="s">
        <v>158</v>
      </c>
      <c r="AU462" s="230" t="s">
        <v>167</v>
      </c>
      <c r="AV462" s="15" t="s">
        <v>154</v>
      </c>
      <c r="AW462" s="15" t="s">
        <v>4</v>
      </c>
      <c r="AX462" s="15" t="s">
        <v>79</v>
      </c>
      <c r="AY462" s="230" t="s">
        <v>146</v>
      </c>
    </row>
    <row r="463" spans="1:65" s="2" customFormat="1" ht="16.5" customHeight="1">
      <c r="A463" s="36"/>
      <c r="B463" s="37"/>
      <c r="C463" s="180" t="s">
        <v>483</v>
      </c>
      <c r="D463" s="180" t="s">
        <v>149</v>
      </c>
      <c r="E463" s="181" t="s">
        <v>484</v>
      </c>
      <c r="F463" s="182" t="s">
        <v>485</v>
      </c>
      <c r="G463" s="183" t="s">
        <v>227</v>
      </c>
      <c r="H463" s="184">
        <v>1</v>
      </c>
      <c r="I463" s="185"/>
      <c r="J463" s="186">
        <f>ROUND(I463*H463,2)</f>
        <v>0</v>
      </c>
      <c r="K463" s="182" t="s">
        <v>153</v>
      </c>
      <c r="L463" s="41"/>
      <c r="M463" s="187" t="s">
        <v>19</v>
      </c>
      <c r="N463" s="188" t="s">
        <v>43</v>
      </c>
      <c r="O463" s="66"/>
      <c r="P463" s="189">
        <f>O463*H463</f>
        <v>0</v>
      </c>
      <c r="Q463" s="189">
        <v>0</v>
      </c>
      <c r="R463" s="189">
        <f>Q463*H463</f>
        <v>0</v>
      </c>
      <c r="S463" s="189">
        <v>0.51195999999999997</v>
      </c>
      <c r="T463" s="190">
        <f>S463*H463</f>
        <v>0.51195999999999997</v>
      </c>
      <c r="U463" s="36"/>
      <c r="V463" s="36"/>
      <c r="W463" s="36"/>
      <c r="X463" s="36"/>
      <c r="Y463" s="36"/>
      <c r="Z463" s="36"/>
      <c r="AA463" s="36"/>
      <c r="AB463" s="36"/>
      <c r="AC463" s="36"/>
      <c r="AD463" s="36"/>
      <c r="AE463" s="36"/>
      <c r="AR463" s="191" t="s">
        <v>154</v>
      </c>
      <c r="AT463" s="191" t="s">
        <v>149</v>
      </c>
      <c r="AU463" s="191" t="s">
        <v>167</v>
      </c>
      <c r="AY463" s="19" t="s">
        <v>146</v>
      </c>
      <c r="BE463" s="192">
        <f>IF(N463="základní",J463,0)</f>
        <v>0</v>
      </c>
      <c r="BF463" s="192">
        <f>IF(N463="snížená",J463,0)</f>
        <v>0</v>
      </c>
      <c r="BG463" s="192">
        <f>IF(N463="zákl. přenesená",J463,0)</f>
        <v>0</v>
      </c>
      <c r="BH463" s="192">
        <f>IF(N463="sníž. přenesená",J463,0)</f>
        <v>0</v>
      </c>
      <c r="BI463" s="192">
        <f>IF(N463="nulová",J463,0)</f>
        <v>0</v>
      </c>
      <c r="BJ463" s="19" t="s">
        <v>79</v>
      </c>
      <c r="BK463" s="192">
        <f>ROUND(I463*H463,2)</f>
        <v>0</v>
      </c>
      <c r="BL463" s="19" t="s">
        <v>154</v>
      </c>
      <c r="BM463" s="191" t="s">
        <v>486</v>
      </c>
    </row>
    <row r="464" spans="1:65" s="2" customFormat="1" ht="11.25">
      <c r="A464" s="36"/>
      <c r="B464" s="37"/>
      <c r="C464" s="38"/>
      <c r="D464" s="193" t="s">
        <v>156</v>
      </c>
      <c r="E464" s="38"/>
      <c r="F464" s="194" t="s">
        <v>487</v>
      </c>
      <c r="G464" s="38"/>
      <c r="H464" s="38"/>
      <c r="I464" s="195"/>
      <c r="J464" s="38"/>
      <c r="K464" s="38"/>
      <c r="L464" s="41"/>
      <c r="M464" s="196"/>
      <c r="N464" s="197"/>
      <c r="O464" s="66"/>
      <c r="P464" s="66"/>
      <c r="Q464" s="66"/>
      <c r="R464" s="66"/>
      <c r="S464" s="66"/>
      <c r="T464" s="67"/>
      <c r="U464" s="36"/>
      <c r="V464" s="36"/>
      <c r="W464" s="36"/>
      <c r="X464" s="36"/>
      <c r="Y464" s="36"/>
      <c r="Z464" s="36"/>
      <c r="AA464" s="36"/>
      <c r="AB464" s="36"/>
      <c r="AC464" s="36"/>
      <c r="AD464" s="36"/>
      <c r="AE464" s="36"/>
      <c r="AT464" s="19" t="s">
        <v>156</v>
      </c>
      <c r="AU464" s="19" t="s">
        <v>167</v>
      </c>
    </row>
    <row r="465" spans="1:65" s="13" customFormat="1" ht="11.25">
      <c r="B465" s="198"/>
      <c r="C465" s="199"/>
      <c r="D465" s="200" t="s">
        <v>158</v>
      </c>
      <c r="E465" s="201" t="s">
        <v>19</v>
      </c>
      <c r="F465" s="202" t="s">
        <v>255</v>
      </c>
      <c r="G465" s="199"/>
      <c r="H465" s="201" t="s">
        <v>19</v>
      </c>
      <c r="I465" s="203"/>
      <c r="J465" s="199"/>
      <c r="K465" s="199"/>
      <c r="L465" s="204"/>
      <c r="M465" s="205"/>
      <c r="N465" s="206"/>
      <c r="O465" s="206"/>
      <c r="P465" s="206"/>
      <c r="Q465" s="206"/>
      <c r="R465" s="206"/>
      <c r="S465" s="206"/>
      <c r="T465" s="207"/>
      <c r="AT465" s="208" t="s">
        <v>158</v>
      </c>
      <c r="AU465" s="208" t="s">
        <v>167</v>
      </c>
      <c r="AV465" s="13" t="s">
        <v>79</v>
      </c>
      <c r="AW465" s="13" t="s">
        <v>33</v>
      </c>
      <c r="AX465" s="13" t="s">
        <v>72</v>
      </c>
      <c r="AY465" s="208" t="s">
        <v>146</v>
      </c>
    </row>
    <row r="466" spans="1:65" s="13" customFormat="1" ht="11.25">
      <c r="B466" s="198"/>
      <c r="C466" s="199"/>
      <c r="D466" s="200" t="s">
        <v>158</v>
      </c>
      <c r="E466" s="201" t="s">
        <v>19</v>
      </c>
      <c r="F466" s="202" t="s">
        <v>160</v>
      </c>
      <c r="G466" s="199"/>
      <c r="H466" s="201" t="s">
        <v>19</v>
      </c>
      <c r="I466" s="203"/>
      <c r="J466" s="199"/>
      <c r="K466" s="199"/>
      <c r="L466" s="204"/>
      <c r="M466" s="205"/>
      <c r="N466" s="206"/>
      <c r="O466" s="206"/>
      <c r="P466" s="206"/>
      <c r="Q466" s="206"/>
      <c r="R466" s="206"/>
      <c r="S466" s="206"/>
      <c r="T466" s="207"/>
      <c r="AT466" s="208" t="s">
        <v>158</v>
      </c>
      <c r="AU466" s="208" t="s">
        <v>167</v>
      </c>
      <c r="AV466" s="13" t="s">
        <v>79</v>
      </c>
      <c r="AW466" s="13" t="s">
        <v>33</v>
      </c>
      <c r="AX466" s="13" t="s">
        <v>72</v>
      </c>
      <c r="AY466" s="208" t="s">
        <v>146</v>
      </c>
    </row>
    <row r="467" spans="1:65" s="13" customFormat="1" ht="11.25">
      <c r="B467" s="198"/>
      <c r="C467" s="199"/>
      <c r="D467" s="200" t="s">
        <v>158</v>
      </c>
      <c r="E467" s="201" t="s">
        <v>19</v>
      </c>
      <c r="F467" s="202" t="s">
        <v>488</v>
      </c>
      <c r="G467" s="199"/>
      <c r="H467" s="201" t="s">
        <v>19</v>
      </c>
      <c r="I467" s="203"/>
      <c r="J467" s="199"/>
      <c r="K467" s="199"/>
      <c r="L467" s="204"/>
      <c r="M467" s="205"/>
      <c r="N467" s="206"/>
      <c r="O467" s="206"/>
      <c r="P467" s="206"/>
      <c r="Q467" s="206"/>
      <c r="R467" s="206"/>
      <c r="S467" s="206"/>
      <c r="T467" s="207"/>
      <c r="AT467" s="208" t="s">
        <v>158</v>
      </c>
      <c r="AU467" s="208" t="s">
        <v>167</v>
      </c>
      <c r="AV467" s="13" t="s">
        <v>79</v>
      </c>
      <c r="AW467" s="13" t="s">
        <v>33</v>
      </c>
      <c r="AX467" s="13" t="s">
        <v>72</v>
      </c>
      <c r="AY467" s="208" t="s">
        <v>146</v>
      </c>
    </row>
    <row r="468" spans="1:65" s="14" customFormat="1" ht="11.25">
      <c r="B468" s="209"/>
      <c r="C468" s="210"/>
      <c r="D468" s="200" t="s">
        <v>158</v>
      </c>
      <c r="E468" s="211" t="s">
        <v>19</v>
      </c>
      <c r="F468" s="212" t="s">
        <v>79</v>
      </c>
      <c r="G468" s="210"/>
      <c r="H468" s="213">
        <v>1</v>
      </c>
      <c r="I468" s="214"/>
      <c r="J468" s="210"/>
      <c r="K468" s="210"/>
      <c r="L468" s="215"/>
      <c r="M468" s="216"/>
      <c r="N468" s="217"/>
      <c r="O468" s="217"/>
      <c r="P468" s="217"/>
      <c r="Q468" s="217"/>
      <c r="R468" s="217"/>
      <c r="S468" s="217"/>
      <c r="T468" s="218"/>
      <c r="AT468" s="219" t="s">
        <v>158</v>
      </c>
      <c r="AU468" s="219" t="s">
        <v>167</v>
      </c>
      <c r="AV468" s="14" t="s">
        <v>81</v>
      </c>
      <c r="AW468" s="14" t="s">
        <v>33</v>
      </c>
      <c r="AX468" s="14" t="s">
        <v>72</v>
      </c>
      <c r="AY468" s="219" t="s">
        <v>146</v>
      </c>
    </row>
    <row r="469" spans="1:65" s="15" customFormat="1" ht="11.25">
      <c r="B469" s="220"/>
      <c r="C469" s="221"/>
      <c r="D469" s="200" t="s">
        <v>158</v>
      </c>
      <c r="E469" s="222" t="s">
        <v>19</v>
      </c>
      <c r="F469" s="223" t="s">
        <v>162</v>
      </c>
      <c r="G469" s="221"/>
      <c r="H469" s="224">
        <v>1</v>
      </c>
      <c r="I469" s="225"/>
      <c r="J469" s="221"/>
      <c r="K469" s="221"/>
      <c r="L469" s="226"/>
      <c r="M469" s="227"/>
      <c r="N469" s="228"/>
      <c r="O469" s="228"/>
      <c r="P469" s="228"/>
      <c r="Q469" s="228"/>
      <c r="R469" s="228"/>
      <c r="S469" s="228"/>
      <c r="T469" s="229"/>
      <c r="AT469" s="230" t="s">
        <v>158</v>
      </c>
      <c r="AU469" s="230" t="s">
        <v>167</v>
      </c>
      <c r="AV469" s="15" t="s">
        <v>154</v>
      </c>
      <c r="AW469" s="15" t="s">
        <v>4</v>
      </c>
      <c r="AX469" s="15" t="s">
        <v>79</v>
      </c>
      <c r="AY469" s="230" t="s">
        <v>146</v>
      </c>
    </row>
    <row r="470" spans="1:65" s="2" customFormat="1" ht="16.5" customHeight="1">
      <c r="A470" s="36"/>
      <c r="B470" s="37"/>
      <c r="C470" s="180" t="s">
        <v>489</v>
      </c>
      <c r="D470" s="180" t="s">
        <v>149</v>
      </c>
      <c r="E470" s="181" t="s">
        <v>490</v>
      </c>
      <c r="F470" s="182" t="s">
        <v>491</v>
      </c>
      <c r="G470" s="183" t="s">
        <v>152</v>
      </c>
      <c r="H470" s="184">
        <v>1.1399999999999999</v>
      </c>
      <c r="I470" s="185"/>
      <c r="J470" s="186">
        <f>ROUND(I470*H470,2)</f>
        <v>0</v>
      </c>
      <c r="K470" s="182" t="s">
        <v>153</v>
      </c>
      <c r="L470" s="41"/>
      <c r="M470" s="187" t="s">
        <v>19</v>
      </c>
      <c r="N470" s="188" t="s">
        <v>43</v>
      </c>
      <c r="O470" s="66"/>
      <c r="P470" s="189">
        <f>O470*H470</f>
        <v>0</v>
      </c>
      <c r="Q470" s="189">
        <v>0</v>
      </c>
      <c r="R470" s="189">
        <f>Q470*H470</f>
        <v>0</v>
      </c>
      <c r="S470" s="189">
        <v>2.3800000000000002E-2</v>
      </c>
      <c r="T470" s="190">
        <f>S470*H470</f>
        <v>2.7132E-2</v>
      </c>
      <c r="U470" s="36"/>
      <c r="V470" s="36"/>
      <c r="W470" s="36"/>
      <c r="X470" s="36"/>
      <c r="Y470" s="36"/>
      <c r="Z470" s="36"/>
      <c r="AA470" s="36"/>
      <c r="AB470" s="36"/>
      <c r="AC470" s="36"/>
      <c r="AD470" s="36"/>
      <c r="AE470" s="36"/>
      <c r="AR470" s="191" t="s">
        <v>154</v>
      </c>
      <c r="AT470" s="191" t="s">
        <v>149</v>
      </c>
      <c r="AU470" s="191" t="s">
        <v>167</v>
      </c>
      <c r="AY470" s="19" t="s">
        <v>146</v>
      </c>
      <c r="BE470" s="192">
        <f>IF(N470="základní",J470,0)</f>
        <v>0</v>
      </c>
      <c r="BF470" s="192">
        <f>IF(N470="snížená",J470,0)</f>
        <v>0</v>
      </c>
      <c r="BG470" s="192">
        <f>IF(N470="zákl. přenesená",J470,0)</f>
        <v>0</v>
      </c>
      <c r="BH470" s="192">
        <f>IF(N470="sníž. přenesená",J470,0)</f>
        <v>0</v>
      </c>
      <c r="BI470" s="192">
        <f>IF(N470="nulová",J470,0)</f>
        <v>0</v>
      </c>
      <c r="BJ470" s="19" t="s">
        <v>79</v>
      </c>
      <c r="BK470" s="192">
        <f>ROUND(I470*H470,2)</f>
        <v>0</v>
      </c>
      <c r="BL470" s="19" t="s">
        <v>154</v>
      </c>
      <c r="BM470" s="191" t="s">
        <v>492</v>
      </c>
    </row>
    <row r="471" spans="1:65" s="2" customFormat="1" ht="11.25">
      <c r="A471" s="36"/>
      <c r="B471" s="37"/>
      <c r="C471" s="38"/>
      <c r="D471" s="193" t="s">
        <v>156</v>
      </c>
      <c r="E471" s="38"/>
      <c r="F471" s="194" t="s">
        <v>493</v>
      </c>
      <c r="G471" s="38"/>
      <c r="H471" s="38"/>
      <c r="I471" s="195"/>
      <c r="J471" s="38"/>
      <c r="K471" s="38"/>
      <c r="L471" s="41"/>
      <c r="M471" s="196"/>
      <c r="N471" s="197"/>
      <c r="O471" s="66"/>
      <c r="P471" s="66"/>
      <c r="Q471" s="66"/>
      <c r="R471" s="66"/>
      <c r="S471" s="66"/>
      <c r="T471" s="67"/>
      <c r="U471" s="36"/>
      <c r="V471" s="36"/>
      <c r="W471" s="36"/>
      <c r="X471" s="36"/>
      <c r="Y471" s="36"/>
      <c r="Z471" s="36"/>
      <c r="AA471" s="36"/>
      <c r="AB471" s="36"/>
      <c r="AC471" s="36"/>
      <c r="AD471" s="36"/>
      <c r="AE471" s="36"/>
      <c r="AT471" s="19" t="s">
        <v>156</v>
      </c>
      <c r="AU471" s="19" t="s">
        <v>167</v>
      </c>
    </row>
    <row r="472" spans="1:65" s="13" customFormat="1" ht="11.25">
      <c r="B472" s="198"/>
      <c r="C472" s="199"/>
      <c r="D472" s="200" t="s">
        <v>158</v>
      </c>
      <c r="E472" s="201" t="s">
        <v>19</v>
      </c>
      <c r="F472" s="202" t="s">
        <v>255</v>
      </c>
      <c r="G472" s="199"/>
      <c r="H472" s="201" t="s">
        <v>19</v>
      </c>
      <c r="I472" s="203"/>
      <c r="J472" s="199"/>
      <c r="K472" s="199"/>
      <c r="L472" s="204"/>
      <c r="M472" s="205"/>
      <c r="N472" s="206"/>
      <c r="O472" s="206"/>
      <c r="P472" s="206"/>
      <c r="Q472" s="206"/>
      <c r="R472" s="206"/>
      <c r="S472" s="206"/>
      <c r="T472" s="207"/>
      <c r="AT472" s="208" t="s">
        <v>158</v>
      </c>
      <c r="AU472" s="208" t="s">
        <v>167</v>
      </c>
      <c r="AV472" s="13" t="s">
        <v>79</v>
      </c>
      <c r="AW472" s="13" t="s">
        <v>33</v>
      </c>
      <c r="AX472" s="13" t="s">
        <v>72</v>
      </c>
      <c r="AY472" s="208" t="s">
        <v>146</v>
      </c>
    </row>
    <row r="473" spans="1:65" s="13" customFormat="1" ht="11.25">
      <c r="B473" s="198"/>
      <c r="C473" s="199"/>
      <c r="D473" s="200" t="s">
        <v>158</v>
      </c>
      <c r="E473" s="201" t="s">
        <v>19</v>
      </c>
      <c r="F473" s="202" t="s">
        <v>160</v>
      </c>
      <c r="G473" s="199"/>
      <c r="H473" s="201" t="s">
        <v>19</v>
      </c>
      <c r="I473" s="203"/>
      <c r="J473" s="199"/>
      <c r="K473" s="199"/>
      <c r="L473" s="204"/>
      <c r="M473" s="205"/>
      <c r="N473" s="206"/>
      <c r="O473" s="206"/>
      <c r="P473" s="206"/>
      <c r="Q473" s="206"/>
      <c r="R473" s="206"/>
      <c r="S473" s="206"/>
      <c r="T473" s="207"/>
      <c r="AT473" s="208" t="s">
        <v>158</v>
      </c>
      <c r="AU473" s="208" t="s">
        <v>167</v>
      </c>
      <c r="AV473" s="13" t="s">
        <v>79</v>
      </c>
      <c r="AW473" s="13" t="s">
        <v>33</v>
      </c>
      <c r="AX473" s="13" t="s">
        <v>72</v>
      </c>
      <c r="AY473" s="208" t="s">
        <v>146</v>
      </c>
    </row>
    <row r="474" spans="1:65" s="13" customFormat="1" ht="11.25">
      <c r="B474" s="198"/>
      <c r="C474" s="199"/>
      <c r="D474" s="200" t="s">
        <v>158</v>
      </c>
      <c r="E474" s="201" t="s">
        <v>19</v>
      </c>
      <c r="F474" s="202" t="s">
        <v>494</v>
      </c>
      <c r="G474" s="199"/>
      <c r="H474" s="201" t="s">
        <v>19</v>
      </c>
      <c r="I474" s="203"/>
      <c r="J474" s="199"/>
      <c r="K474" s="199"/>
      <c r="L474" s="204"/>
      <c r="M474" s="205"/>
      <c r="N474" s="206"/>
      <c r="O474" s="206"/>
      <c r="P474" s="206"/>
      <c r="Q474" s="206"/>
      <c r="R474" s="206"/>
      <c r="S474" s="206"/>
      <c r="T474" s="207"/>
      <c r="AT474" s="208" t="s">
        <v>158</v>
      </c>
      <c r="AU474" s="208" t="s">
        <v>167</v>
      </c>
      <c r="AV474" s="13" t="s">
        <v>79</v>
      </c>
      <c r="AW474" s="13" t="s">
        <v>33</v>
      </c>
      <c r="AX474" s="13" t="s">
        <v>72</v>
      </c>
      <c r="AY474" s="208" t="s">
        <v>146</v>
      </c>
    </row>
    <row r="475" spans="1:65" s="14" customFormat="1" ht="11.25">
      <c r="B475" s="209"/>
      <c r="C475" s="210"/>
      <c r="D475" s="200" t="s">
        <v>158</v>
      </c>
      <c r="E475" s="211" t="s">
        <v>19</v>
      </c>
      <c r="F475" s="212" t="s">
        <v>495</v>
      </c>
      <c r="G475" s="210"/>
      <c r="H475" s="213">
        <v>1.1399999999999999</v>
      </c>
      <c r="I475" s="214"/>
      <c r="J475" s="210"/>
      <c r="K475" s="210"/>
      <c r="L475" s="215"/>
      <c r="M475" s="216"/>
      <c r="N475" s="217"/>
      <c r="O475" s="217"/>
      <c r="P475" s="217"/>
      <c r="Q475" s="217"/>
      <c r="R475" s="217"/>
      <c r="S475" s="217"/>
      <c r="T475" s="218"/>
      <c r="AT475" s="219" t="s">
        <v>158</v>
      </c>
      <c r="AU475" s="219" t="s">
        <v>167</v>
      </c>
      <c r="AV475" s="14" t="s">
        <v>81</v>
      </c>
      <c r="AW475" s="14" t="s">
        <v>33</v>
      </c>
      <c r="AX475" s="14" t="s">
        <v>72</v>
      </c>
      <c r="AY475" s="219" t="s">
        <v>146</v>
      </c>
    </row>
    <row r="476" spans="1:65" s="15" customFormat="1" ht="11.25">
      <c r="B476" s="220"/>
      <c r="C476" s="221"/>
      <c r="D476" s="200" t="s">
        <v>158</v>
      </c>
      <c r="E476" s="222" t="s">
        <v>19</v>
      </c>
      <c r="F476" s="223" t="s">
        <v>162</v>
      </c>
      <c r="G476" s="221"/>
      <c r="H476" s="224">
        <v>1.1399999999999999</v>
      </c>
      <c r="I476" s="225"/>
      <c r="J476" s="221"/>
      <c r="K476" s="221"/>
      <c r="L476" s="226"/>
      <c r="M476" s="227"/>
      <c r="N476" s="228"/>
      <c r="O476" s="228"/>
      <c r="P476" s="228"/>
      <c r="Q476" s="228"/>
      <c r="R476" s="228"/>
      <c r="S476" s="228"/>
      <c r="T476" s="229"/>
      <c r="AT476" s="230" t="s">
        <v>158</v>
      </c>
      <c r="AU476" s="230" t="s">
        <v>167</v>
      </c>
      <c r="AV476" s="15" t="s">
        <v>154</v>
      </c>
      <c r="AW476" s="15" t="s">
        <v>4</v>
      </c>
      <c r="AX476" s="15" t="s">
        <v>79</v>
      </c>
      <c r="AY476" s="230" t="s">
        <v>146</v>
      </c>
    </row>
    <row r="477" spans="1:65" s="2" customFormat="1" ht="21.75" customHeight="1">
      <c r="A477" s="36"/>
      <c r="B477" s="37"/>
      <c r="C477" s="180" t="s">
        <v>496</v>
      </c>
      <c r="D477" s="180" t="s">
        <v>149</v>
      </c>
      <c r="E477" s="181" t="s">
        <v>497</v>
      </c>
      <c r="F477" s="182" t="s">
        <v>498</v>
      </c>
      <c r="G477" s="183" t="s">
        <v>227</v>
      </c>
      <c r="H477" s="184">
        <v>2</v>
      </c>
      <c r="I477" s="185"/>
      <c r="J477" s="186">
        <f>ROUND(I477*H477,2)</f>
        <v>0</v>
      </c>
      <c r="K477" s="182" t="s">
        <v>153</v>
      </c>
      <c r="L477" s="41"/>
      <c r="M477" s="187" t="s">
        <v>19</v>
      </c>
      <c r="N477" s="188" t="s">
        <v>43</v>
      </c>
      <c r="O477" s="66"/>
      <c r="P477" s="189">
        <f>O477*H477</f>
        <v>0</v>
      </c>
      <c r="Q477" s="189">
        <v>0</v>
      </c>
      <c r="R477" s="189">
        <f>Q477*H477</f>
        <v>0</v>
      </c>
      <c r="S477" s="189">
        <v>3.3000000000000002E-2</v>
      </c>
      <c r="T477" s="190">
        <f>S477*H477</f>
        <v>6.6000000000000003E-2</v>
      </c>
      <c r="U477" s="36"/>
      <c r="V477" s="36"/>
      <c r="W477" s="36"/>
      <c r="X477" s="36"/>
      <c r="Y477" s="36"/>
      <c r="Z477" s="36"/>
      <c r="AA477" s="36"/>
      <c r="AB477" s="36"/>
      <c r="AC477" s="36"/>
      <c r="AD477" s="36"/>
      <c r="AE477" s="36"/>
      <c r="AR477" s="191" t="s">
        <v>154</v>
      </c>
      <c r="AT477" s="191" t="s">
        <v>149</v>
      </c>
      <c r="AU477" s="191" t="s">
        <v>167</v>
      </c>
      <c r="AY477" s="19" t="s">
        <v>146</v>
      </c>
      <c r="BE477" s="192">
        <f>IF(N477="základní",J477,0)</f>
        <v>0</v>
      </c>
      <c r="BF477" s="192">
        <f>IF(N477="snížená",J477,0)</f>
        <v>0</v>
      </c>
      <c r="BG477" s="192">
        <f>IF(N477="zákl. přenesená",J477,0)</f>
        <v>0</v>
      </c>
      <c r="BH477" s="192">
        <f>IF(N477="sníž. přenesená",J477,0)</f>
        <v>0</v>
      </c>
      <c r="BI477" s="192">
        <f>IF(N477="nulová",J477,0)</f>
        <v>0</v>
      </c>
      <c r="BJ477" s="19" t="s">
        <v>79</v>
      </c>
      <c r="BK477" s="192">
        <f>ROUND(I477*H477,2)</f>
        <v>0</v>
      </c>
      <c r="BL477" s="19" t="s">
        <v>154</v>
      </c>
      <c r="BM477" s="191" t="s">
        <v>499</v>
      </c>
    </row>
    <row r="478" spans="1:65" s="2" customFormat="1" ht="11.25">
      <c r="A478" s="36"/>
      <c r="B478" s="37"/>
      <c r="C478" s="38"/>
      <c r="D478" s="193" t="s">
        <v>156</v>
      </c>
      <c r="E478" s="38"/>
      <c r="F478" s="194" t="s">
        <v>500</v>
      </c>
      <c r="G478" s="38"/>
      <c r="H478" s="38"/>
      <c r="I478" s="195"/>
      <c r="J478" s="38"/>
      <c r="K478" s="38"/>
      <c r="L478" s="41"/>
      <c r="M478" s="196"/>
      <c r="N478" s="197"/>
      <c r="O478" s="66"/>
      <c r="P478" s="66"/>
      <c r="Q478" s="66"/>
      <c r="R478" s="66"/>
      <c r="S478" s="66"/>
      <c r="T478" s="67"/>
      <c r="U478" s="36"/>
      <c r="V478" s="36"/>
      <c r="W478" s="36"/>
      <c r="X478" s="36"/>
      <c r="Y478" s="36"/>
      <c r="Z478" s="36"/>
      <c r="AA478" s="36"/>
      <c r="AB478" s="36"/>
      <c r="AC478" s="36"/>
      <c r="AD478" s="36"/>
      <c r="AE478" s="36"/>
      <c r="AT478" s="19" t="s">
        <v>156</v>
      </c>
      <c r="AU478" s="19" t="s">
        <v>167</v>
      </c>
    </row>
    <row r="479" spans="1:65" s="13" customFormat="1" ht="11.25">
      <c r="B479" s="198"/>
      <c r="C479" s="199"/>
      <c r="D479" s="200" t="s">
        <v>158</v>
      </c>
      <c r="E479" s="201" t="s">
        <v>19</v>
      </c>
      <c r="F479" s="202" t="s">
        <v>255</v>
      </c>
      <c r="G479" s="199"/>
      <c r="H479" s="201" t="s">
        <v>19</v>
      </c>
      <c r="I479" s="203"/>
      <c r="J479" s="199"/>
      <c r="K479" s="199"/>
      <c r="L479" s="204"/>
      <c r="M479" s="205"/>
      <c r="N479" s="206"/>
      <c r="O479" s="206"/>
      <c r="P479" s="206"/>
      <c r="Q479" s="206"/>
      <c r="R479" s="206"/>
      <c r="S479" s="206"/>
      <c r="T479" s="207"/>
      <c r="AT479" s="208" t="s">
        <v>158</v>
      </c>
      <c r="AU479" s="208" t="s">
        <v>167</v>
      </c>
      <c r="AV479" s="13" t="s">
        <v>79</v>
      </c>
      <c r="AW479" s="13" t="s">
        <v>33</v>
      </c>
      <c r="AX479" s="13" t="s">
        <v>72</v>
      </c>
      <c r="AY479" s="208" t="s">
        <v>146</v>
      </c>
    </row>
    <row r="480" spans="1:65" s="13" customFormat="1" ht="11.25">
      <c r="B480" s="198"/>
      <c r="C480" s="199"/>
      <c r="D480" s="200" t="s">
        <v>158</v>
      </c>
      <c r="E480" s="201" t="s">
        <v>19</v>
      </c>
      <c r="F480" s="202" t="s">
        <v>160</v>
      </c>
      <c r="G480" s="199"/>
      <c r="H480" s="201" t="s">
        <v>19</v>
      </c>
      <c r="I480" s="203"/>
      <c r="J480" s="199"/>
      <c r="K480" s="199"/>
      <c r="L480" s="204"/>
      <c r="M480" s="205"/>
      <c r="N480" s="206"/>
      <c r="O480" s="206"/>
      <c r="P480" s="206"/>
      <c r="Q480" s="206"/>
      <c r="R480" s="206"/>
      <c r="S480" s="206"/>
      <c r="T480" s="207"/>
      <c r="AT480" s="208" t="s">
        <v>158</v>
      </c>
      <c r="AU480" s="208" t="s">
        <v>167</v>
      </c>
      <c r="AV480" s="13" t="s">
        <v>79</v>
      </c>
      <c r="AW480" s="13" t="s">
        <v>33</v>
      </c>
      <c r="AX480" s="13" t="s">
        <v>72</v>
      </c>
      <c r="AY480" s="208" t="s">
        <v>146</v>
      </c>
    </row>
    <row r="481" spans="1:65" s="13" customFormat="1" ht="11.25">
      <c r="B481" s="198"/>
      <c r="C481" s="199"/>
      <c r="D481" s="200" t="s">
        <v>158</v>
      </c>
      <c r="E481" s="201" t="s">
        <v>19</v>
      </c>
      <c r="F481" s="202" t="s">
        <v>501</v>
      </c>
      <c r="G481" s="199"/>
      <c r="H481" s="201" t="s">
        <v>19</v>
      </c>
      <c r="I481" s="203"/>
      <c r="J481" s="199"/>
      <c r="K481" s="199"/>
      <c r="L481" s="204"/>
      <c r="M481" s="205"/>
      <c r="N481" s="206"/>
      <c r="O481" s="206"/>
      <c r="P481" s="206"/>
      <c r="Q481" s="206"/>
      <c r="R481" s="206"/>
      <c r="S481" s="206"/>
      <c r="T481" s="207"/>
      <c r="AT481" s="208" t="s">
        <v>158</v>
      </c>
      <c r="AU481" s="208" t="s">
        <v>167</v>
      </c>
      <c r="AV481" s="13" t="s">
        <v>79</v>
      </c>
      <c r="AW481" s="13" t="s">
        <v>33</v>
      </c>
      <c r="AX481" s="13" t="s">
        <v>72</v>
      </c>
      <c r="AY481" s="208" t="s">
        <v>146</v>
      </c>
    </row>
    <row r="482" spans="1:65" s="14" customFormat="1" ht="11.25">
      <c r="B482" s="209"/>
      <c r="C482" s="210"/>
      <c r="D482" s="200" t="s">
        <v>158</v>
      </c>
      <c r="E482" s="211" t="s">
        <v>19</v>
      </c>
      <c r="F482" s="212" t="s">
        <v>81</v>
      </c>
      <c r="G482" s="210"/>
      <c r="H482" s="213">
        <v>2</v>
      </c>
      <c r="I482" s="214"/>
      <c r="J482" s="210"/>
      <c r="K482" s="210"/>
      <c r="L482" s="215"/>
      <c r="M482" s="216"/>
      <c r="N482" s="217"/>
      <c r="O482" s="217"/>
      <c r="P482" s="217"/>
      <c r="Q482" s="217"/>
      <c r="R482" s="217"/>
      <c r="S482" s="217"/>
      <c r="T482" s="218"/>
      <c r="AT482" s="219" t="s">
        <v>158</v>
      </c>
      <c r="AU482" s="219" t="s">
        <v>167</v>
      </c>
      <c r="AV482" s="14" t="s">
        <v>81</v>
      </c>
      <c r="AW482" s="14" t="s">
        <v>33</v>
      </c>
      <c r="AX482" s="14" t="s">
        <v>72</v>
      </c>
      <c r="AY482" s="219" t="s">
        <v>146</v>
      </c>
    </row>
    <row r="483" spans="1:65" s="15" customFormat="1" ht="11.25">
      <c r="B483" s="220"/>
      <c r="C483" s="221"/>
      <c r="D483" s="200" t="s">
        <v>158</v>
      </c>
      <c r="E483" s="222" t="s">
        <v>19</v>
      </c>
      <c r="F483" s="223" t="s">
        <v>162</v>
      </c>
      <c r="G483" s="221"/>
      <c r="H483" s="224">
        <v>2</v>
      </c>
      <c r="I483" s="225"/>
      <c r="J483" s="221"/>
      <c r="K483" s="221"/>
      <c r="L483" s="226"/>
      <c r="M483" s="227"/>
      <c r="N483" s="228"/>
      <c r="O483" s="228"/>
      <c r="P483" s="228"/>
      <c r="Q483" s="228"/>
      <c r="R483" s="228"/>
      <c r="S483" s="228"/>
      <c r="T483" s="229"/>
      <c r="AT483" s="230" t="s">
        <v>158</v>
      </c>
      <c r="AU483" s="230" t="s">
        <v>167</v>
      </c>
      <c r="AV483" s="15" t="s">
        <v>154</v>
      </c>
      <c r="AW483" s="15" t="s">
        <v>4</v>
      </c>
      <c r="AX483" s="15" t="s">
        <v>79</v>
      </c>
      <c r="AY483" s="230" t="s">
        <v>146</v>
      </c>
    </row>
    <row r="484" spans="1:65" s="2" customFormat="1" ht="24.2" customHeight="1">
      <c r="A484" s="36"/>
      <c r="B484" s="37"/>
      <c r="C484" s="180" t="s">
        <v>502</v>
      </c>
      <c r="D484" s="180" t="s">
        <v>149</v>
      </c>
      <c r="E484" s="181" t="s">
        <v>503</v>
      </c>
      <c r="F484" s="182" t="s">
        <v>504</v>
      </c>
      <c r="G484" s="183" t="s">
        <v>152</v>
      </c>
      <c r="H484" s="184">
        <v>56.42</v>
      </c>
      <c r="I484" s="185"/>
      <c r="J484" s="186">
        <f>ROUND(I484*H484,2)</f>
        <v>0</v>
      </c>
      <c r="K484" s="182" t="s">
        <v>153</v>
      </c>
      <c r="L484" s="41"/>
      <c r="M484" s="187" t="s">
        <v>19</v>
      </c>
      <c r="N484" s="188" t="s">
        <v>43</v>
      </c>
      <c r="O484" s="66"/>
      <c r="P484" s="189">
        <f>O484*H484</f>
        <v>0</v>
      </c>
      <c r="Q484" s="189">
        <v>0</v>
      </c>
      <c r="R484" s="189">
        <f>Q484*H484</f>
        <v>0</v>
      </c>
      <c r="S484" s="189">
        <v>1.4999999999999999E-2</v>
      </c>
      <c r="T484" s="190">
        <f>S484*H484</f>
        <v>0.84629999999999994</v>
      </c>
      <c r="U484" s="36"/>
      <c r="V484" s="36"/>
      <c r="W484" s="36"/>
      <c r="X484" s="36"/>
      <c r="Y484" s="36"/>
      <c r="Z484" s="36"/>
      <c r="AA484" s="36"/>
      <c r="AB484" s="36"/>
      <c r="AC484" s="36"/>
      <c r="AD484" s="36"/>
      <c r="AE484" s="36"/>
      <c r="AR484" s="191" t="s">
        <v>154</v>
      </c>
      <c r="AT484" s="191" t="s">
        <v>149</v>
      </c>
      <c r="AU484" s="191" t="s">
        <v>167</v>
      </c>
      <c r="AY484" s="19" t="s">
        <v>146</v>
      </c>
      <c r="BE484" s="192">
        <f>IF(N484="základní",J484,0)</f>
        <v>0</v>
      </c>
      <c r="BF484" s="192">
        <f>IF(N484="snížená",J484,0)</f>
        <v>0</v>
      </c>
      <c r="BG484" s="192">
        <f>IF(N484="zákl. přenesená",J484,0)</f>
        <v>0</v>
      </c>
      <c r="BH484" s="192">
        <f>IF(N484="sníž. přenesená",J484,0)</f>
        <v>0</v>
      </c>
      <c r="BI484" s="192">
        <f>IF(N484="nulová",J484,0)</f>
        <v>0</v>
      </c>
      <c r="BJ484" s="19" t="s">
        <v>79</v>
      </c>
      <c r="BK484" s="192">
        <f>ROUND(I484*H484,2)</f>
        <v>0</v>
      </c>
      <c r="BL484" s="19" t="s">
        <v>154</v>
      </c>
      <c r="BM484" s="191" t="s">
        <v>505</v>
      </c>
    </row>
    <row r="485" spans="1:65" s="2" customFormat="1" ht="11.25">
      <c r="A485" s="36"/>
      <c r="B485" s="37"/>
      <c r="C485" s="38"/>
      <c r="D485" s="193" t="s">
        <v>156</v>
      </c>
      <c r="E485" s="38"/>
      <c r="F485" s="194" t="s">
        <v>506</v>
      </c>
      <c r="G485" s="38"/>
      <c r="H485" s="38"/>
      <c r="I485" s="195"/>
      <c r="J485" s="38"/>
      <c r="K485" s="38"/>
      <c r="L485" s="41"/>
      <c r="M485" s="196"/>
      <c r="N485" s="197"/>
      <c r="O485" s="66"/>
      <c r="P485" s="66"/>
      <c r="Q485" s="66"/>
      <c r="R485" s="66"/>
      <c r="S485" s="66"/>
      <c r="T485" s="67"/>
      <c r="U485" s="36"/>
      <c r="V485" s="36"/>
      <c r="W485" s="36"/>
      <c r="X485" s="36"/>
      <c r="Y485" s="36"/>
      <c r="Z485" s="36"/>
      <c r="AA485" s="36"/>
      <c r="AB485" s="36"/>
      <c r="AC485" s="36"/>
      <c r="AD485" s="36"/>
      <c r="AE485" s="36"/>
      <c r="AT485" s="19" t="s">
        <v>156</v>
      </c>
      <c r="AU485" s="19" t="s">
        <v>167</v>
      </c>
    </row>
    <row r="486" spans="1:65" s="13" customFormat="1" ht="11.25">
      <c r="B486" s="198"/>
      <c r="C486" s="199"/>
      <c r="D486" s="200" t="s">
        <v>158</v>
      </c>
      <c r="E486" s="201" t="s">
        <v>19</v>
      </c>
      <c r="F486" s="202" t="s">
        <v>452</v>
      </c>
      <c r="G486" s="199"/>
      <c r="H486" s="201" t="s">
        <v>19</v>
      </c>
      <c r="I486" s="203"/>
      <c r="J486" s="199"/>
      <c r="K486" s="199"/>
      <c r="L486" s="204"/>
      <c r="M486" s="205"/>
      <c r="N486" s="206"/>
      <c r="O486" s="206"/>
      <c r="P486" s="206"/>
      <c r="Q486" s="206"/>
      <c r="R486" s="206"/>
      <c r="S486" s="206"/>
      <c r="T486" s="207"/>
      <c r="AT486" s="208" t="s">
        <v>158</v>
      </c>
      <c r="AU486" s="208" t="s">
        <v>167</v>
      </c>
      <c r="AV486" s="13" t="s">
        <v>79</v>
      </c>
      <c r="AW486" s="13" t="s">
        <v>33</v>
      </c>
      <c r="AX486" s="13" t="s">
        <v>72</v>
      </c>
      <c r="AY486" s="208" t="s">
        <v>146</v>
      </c>
    </row>
    <row r="487" spans="1:65" s="13" customFormat="1" ht="11.25">
      <c r="B487" s="198"/>
      <c r="C487" s="199"/>
      <c r="D487" s="200" t="s">
        <v>158</v>
      </c>
      <c r="E487" s="201" t="s">
        <v>19</v>
      </c>
      <c r="F487" s="202" t="s">
        <v>255</v>
      </c>
      <c r="G487" s="199"/>
      <c r="H487" s="201" t="s">
        <v>19</v>
      </c>
      <c r="I487" s="203"/>
      <c r="J487" s="199"/>
      <c r="K487" s="199"/>
      <c r="L487" s="204"/>
      <c r="M487" s="205"/>
      <c r="N487" s="206"/>
      <c r="O487" s="206"/>
      <c r="P487" s="206"/>
      <c r="Q487" s="206"/>
      <c r="R487" s="206"/>
      <c r="S487" s="206"/>
      <c r="T487" s="207"/>
      <c r="AT487" s="208" t="s">
        <v>158</v>
      </c>
      <c r="AU487" s="208" t="s">
        <v>167</v>
      </c>
      <c r="AV487" s="13" t="s">
        <v>79</v>
      </c>
      <c r="AW487" s="13" t="s">
        <v>33</v>
      </c>
      <c r="AX487" s="13" t="s">
        <v>72</v>
      </c>
      <c r="AY487" s="208" t="s">
        <v>146</v>
      </c>
    </row>
    <row r="488" spans="1:65" s="13" customFormat="1" ht="11.25">
      <c r="B488" s="198"/>
      <c r="C488" s="199"/>
      <c r="D488" s="200" t="s">
        <v>158</v>
      </c>
      <c r="E488" s="201" t="s">
        <v>19</v>
      </c>
      <c r="F488" s="202" t="s">
        <v>160</v>
      </c>
      <c r="G488" s="199"/>
      <c r="H488" s="201" t="s">
        <v>19</v>
      </c>
      <c r="I488" s="203"/>
      <c r="J488" s="199"/>
      <c r="K488" s="199"/>
      <c r="L488" s="204"/>
      <c r="M488" s="205"/>
      <c r="N488" s="206"/>
      <c r="O488" s="206"/>
      <c r="P488" s="206"/>
      <c r="Q488" s="206"/>
      <c r="R488" s="206"/>
      <c r="S488" s="206"/>
      <c r="T488" s="207"/>
      <c r="AT488" s="208" t="s">
        <v>158</v>
      </c>
      <c r="AU488" s="208" t="s">
        <v>167</v>
      </c>
      <c r="AV488" s="13" t="s">
        <v>79</v>
      </c>
      <c r="AW488" s="13" t="s">
        <v>33</v>
      </c>
      <c r="AX488" s="13" t="s">
        <v>72</v>
      </c>
      <c r="AY488" s="208" t="s">
        <v>146</v>
      </c>
    </row>
    <row r="489" spans="1:65" s="13" customFormat="1" ht="11.25">
      <c r="B489" s="198"/>
      <c r="C489" s="199"/>
      <c r="D489" s="200" t="s">
        <v>158</v>
      </c>
      <c r="E489" s="201" t="s">
        <v>19</v>
      </c>
      <c r="F489" s="202" t="s">
        <v>453</v>
      </c>
      <c r="G489" s="199"/>
      <c r="H489" s="201" t="s">
        <v>19</v>
      </c>
      <c r="I489" s="203"/>
      <c r="J489" s="199"/>
      <c r="K489" s="199"/>
      <c r="L489" s="204"/>
      <c r="M489" s="205"/>
      <c r="N489" s="206"/>
      <c r="O489" s="206"/>
      <c r="P489" s="206"/>
      <c r="Q489" s="206"/>
      <c r="R489" s="206"/>
      <c r="S489" s="206"/>
      <c r="T489" s="207"/>
      <c r="AT489" s="208" t="s">
        <v>158</v>
      </c>
      <c r="AU489" s="208" t="s">
        <v>167</v>
      </c>
      <c r="AV489" s="13" t="s">
        <v>79</v>
      </c>
      <c r="AW489" s="13" t="s">
        <v>33</v>
      </c>
      <c r="AX489" s="13" t="s">
        <v>72</v>
      </c>
      <c r="AY489" s="208" t="s">
        <v>146</v>
      </c>
    </row>
    <row r="490" spans="1:65" s="13" customFormat="1" ht="11.25">
      <c r="B490" s="198"/>
      <c r="C490" s="199"/>
      <c r="D490" s="200" t="s">
        <v>158</v>
      </c>
      <c r="E490" s="201" t="s">
        <v>19</v>
      </c>
      <c r="F490" s="202" t="s">
        <v>454</v>
      </c>
      <c r="G490" s="199"/>
      <c r="H490" s="201" t="s">
        <v>19</v>
      </c>
      <c r="I490" s="203"/>
      <c r="J490" s="199"/>
      <c r="K490" s="199"/>
      <c r="L490" s="204"/>
      <c r="M490" s="205"/>
      <c r="N490" s="206"/>
      <c r="O490" s="206"/>
      <c r="P490" s="206"/>
      <c r="Q490" s="206"/>
      <c r="R490" s="206"/>
      <c r="S490" s="206"/>
      <c r="T490" s="207"/>
      <c r="AT490" s="208" t="s">
        <v>158</v>
      </c>
      <c r="AU490" s="208" t="s">
        <v>167</v>
      </c>
      <c r="AV490" s="13" t="s">
        <v>79</v>
      </c>
      <c r="AW490" s="13" t="s">
        <v>33</v>
      </c>
      <c r="AX490" s="13" t="s">
        <v>72</v>
      </c>
      <c r="AY490" s="208" t="s">
        <v>146</v>
      </c>
    </row>
    <row r="491" spans="1:65" s="14" customFormat="1" ht="11.25">
      <c r="B491" s="209"/>
      <c r="C491" s="210"/>
      <c r="D491" s="200" t="s">
        <v>158</v>
      </c>
      <c r="E491" s="211" t="s">
        <v>19</v>
      </c>
      <c r="F491" s="212" t="s">
        <v>455</v>
      </c>
      <c r="G491" s="210"/>
      <c r="H491" s="213">
        <v>56.42</v>
      </c>
      <c r="I491" s="214"/>
      <c r="J491" s="210"/>
      <c r="K491" s="210"/>
      <c r="L491" s="215"/>
      <c r="M491" s="216"/>
      <c r="N491" s="217"/>
      <c r="O491" s="217"/>
      <c r="P491" s="217"/>
      <c r="Q491" s="217"/>
      <c r="R491" s="217"/>
      <c r="S491" s="217"/>
      <c r="T491" s="218"/>
      <c r="AT491" s="219" t="s">
        <v>158</v>
      </c>
      <c r="AU491" s="219" t="s">
        <v>167</v>
      </c>
      <c r="AV491" s="14" t="s">
        <v>81</v>
      </c>
      <c r="AW491" s="14" t="s">
        <v>33</v>
      </c>
      <c r="AX491" s="14" t="s">
        <v>72</v>
      </c>
      <c r="AY491" s="219" t="s">
        <v>146</v>
      </c>
    </row>
    <row r="492" spans="1:65" s="15" customFormat="1" ht="11.25">
      <c r="B492" s="220"/>
      <c r="C492" s="221"/>
      <c r="D492" s="200" t="s">
        <v>158</v>
      </c>
      <c r="E492" s="222" t="s">
        <v>19</v>
      </c>
      <c r="F492" s="223" t="s">
        <v>162</v>
      </c>
      <c r="G492" s="221"/>
      <c r="H492" s="224">
        <v>56.42</v>
      </c>
      <c r="I492" s="225"/>
      <c r="J492" s="221"/>
      <c r="K492" s="221"/>
      <c r="L492" s="226"/>
      <c r="M492" s="227"/>
      <c r="N492" s="228"/>
      <c r="O492" s="228"/>
      <c r="P492" s="228"/>
      <c r="Q492" s="228"/>
      <c r="R492" s="228"/>
      <c r="S492" s="228"/>
      <c r="T492" s="229"/>
      <c r="AT492" s="230" t="s">
        <v>158</v>
      </c>
      <c r="AU492" s="230" t="s">
        <v>167</v>
      </c>
      <c r="AV492" s="15" t="s">
        <v>154</v>
      </c>
      <c r="AW492" s="15" t="s">
        <v>4</v>
      </c>
      <c r="AX492" s="15" t="s">
        <v>79</v>
      </c>
      <c r="AY492" s="230" t="s">
        <v>146</v>
      </c>
    </row>
    <row r="493" spans="1:65" s="2" customFormat="1" ht="33" customHeight="1">
      <c r="A493" s="36"/>
      <c r="B493" s="37"/>
      <c r="C493" s="180" t="s">
        <v>507</v>
      </c>
      <c r="D493" s="180" t="s">
        <v>149</v>
      </c>
      <c r="E493" s="181" t="s">
        <v>508</v>
      </c>
      <c r="F493" s="182" t="s">
        <v>509</v>
      </c>
      <c r="G493" s="183" t="s">
        <v>152</v>
      </c>
      <c r="H493" s="184">
        <v>3.286</v>
      </c>
      <c r="I493" s="185"/>
      <c r="J493" s="186">
        <f>ROUND(I493*H493,2)</f>
        <v>0</v>
      </c>
      <c r="K493" s="182" t="s">
        <v>153</v>
      </c>
      <c r="L493" s="41"/>
      <c r="M493" s="187" t="s">
        <v>19</v>
      </c>
      <c r="N493" s="188" t="s">
        <v>43</v>
      </c>
      <c r="O493" s="66"/>
      <c r="P493" s="189">
        <f>O493*H493</f>
        <v>0</v>
      </c>
      <c r="Q493" s="189">
        <v>0</v>
      </c>
      <c r="R493" s="189">
        <f>Q493*H493</f>
        <v>0</v>
      </c>
      <c r="S493" s="189">
        <v>1.4999999999999999E-2</v>
      </c>
      <c r="T493" s="190">
        <f>S493*H493</f>
        <v>4.929E-2</v>
      </c>
      <c r="U493" s="36"/>
      <c r="V493" s="36"/>
      <c r="W493" s="36"/>
      <c r="X493" s="36"/>
      <c r="Y493" s="36"/>
      <c r="Z493" s="36"/>
      <c r="AA493" s="36"/>
      <c r="AB493" s="36"/>
      <c r="AC493" s="36"/>
      <c r="AD493" s="36"/>
      <c r="AE493" s="36"/>
      <c r="AR493" s="191" t="s">
        <v>154</v>
      </c>
      <c r="AT493" s="191" t="s">
        <v>149</v>
      </c>
      <c r="AU493" s="191" t="s">
        <v>167</v>
      </c>
      <c r="AY493" s="19" t="s">
        <v>146</v>
      </c>
      <c r="BE493" s="192">
        <f>IF(N493="základní",J493,0)</f>
        <v>0</v>
      </c>
      <c r="BF493" s="192">
        <f>IF(N493="snížená",J493,0)</f>
        <v>0</v>
      </c>
      <c r="BG493" s="192">
        <f>IF(N493="zákl. přenesená",J493,0)</f>
        <v>0</v>
      </c>
      <c r="BH493" s="192">
        <f>IF(N493="sníž. přenesená",J493,0)</f>
        <v>0</v>
      </c>
      <c r="BI493" s="192">
        <f>IF(N493="nulová",J493,0)</f>
        <v>0</v>
      </c>
      <c r="BJ493" s="19" t="s">
        <v>79</v>
      </c>
      <c r="BK493" s="192">
        <f>ROUND(I493*H493,2)</f>
        <v>0</v>
      </c>
      <c r="BL493" s="19" t="s">
        <v>154</v>
      </c>
      <c r="BM493" s="191" t="s">
        <v>510</v>
      </c>
    </row>
    <row r="494" spans="1:65" s="2" customFormat="1" ht="11.25">
      <c r="A494" s="36"/>
      <c r="B494" s="37"/>
      <c r="C494" s="38"/>
      <c r="D494" s="193" t="s">
        <v>156</v>
      </c>
      <c r="E494" s="38"/>
      <c r="F494" s="194" t="s">
        <v>511</v>
      </c>
      <c r="G494" s="38"/>
      <c r="H494" s="38"/>
      <c r="I494" s="195"/>
      <c r="J494" s="38"/>
      <c r="K494" s="38"/>
      <c r="L494" s="41"/>
      <c r="M494" s="196"/>
      <c r="N494" s="197"/>
      <c r="O494" s="66"/>
      <c r="P494" s="66"/>
      <c r="Q494" s="66"/>
      <c r="R494" s="66"/>
      <c r="S494" s="66"/>
      <c r="T494" s="67"/>
      <c r="U494" s="36"/>
      <c r="V494" s="36"/>
      <c r="W494" s="36"/>
      <c r="X494" s="36"/>
      <c r="Y494" s="36"/>
      <c r="Z494" s="36"/>
      <c r="AA494" s="36"/>
      <c r="AB494" s="36"/>
      <c r="AC494" s="36"/>
      <c r="AD494" s="36"/>
      <c r="AE494" s="36"/>
      <c r="AT494" s="19" t="s">
        <v>156</v>
      </c>
      <c r="AU494" s="19" t="s">
        <v>167</v>
      </c>
    </row>
    <row r="495" spans="1:65" s="13" customFormat="1" ht="11.25">
      <c r="B495" s="198"/>
      <c r="C495" s="199"/>
      <c r="D495" s="200" t="s">
        <v>158</v>
      </c>
      <c r="E495" s="201" t="s">
        <v>19</v>
      </c>
      <c r="F495" s="202" t="s">
        <v>255</v>
      </c>
      <c r="G495" s="199"/>
      <c r="H495" s="201" t="s">
        <v>19</v>
      </c>
      <c r="I495" s="203"/>
      <c r="J495" s="199"/>
      <c r="K495" s="199"/>
      <c r="L495" s="204"/>
      <c r="M495" s="205"/>
      <c r="N495" s="206"/>
      <c r="O495" s="206"/>
      <c r="P495" s="206"/>
      <c r="Q495" s="206"/>
      <c r="R495" s="206"/>
      <c r="S495" s="206"/>
      <c r="T495" s="207"/>
      <c r="AT495" s="208" t="s">
        <v>158</v>
      </c>
      <c r="AU495" s="208" t="s">
        <v>167</v>
      </c>
      <c r="AV495" s="13" t="s">
        <v>79</v>
      </c>
      <c r="AW495" s="13" t="s">
        <v>33</v>
      </c>
      <c r="AX495" s="13" t="s">
        <v>72</v>
      </c>
      <c r="AY495" s="208" t="s">
        <v>146</v>
      </c>
    </row>
    <row r="496" spans="1:65" s="13" customFormat="1" ht="11.25">
      <c r="B496" s="198"/>
      <c r="C496" s="199"/>
      <c r="D496" s="200" t="s">
        <v>158</v>
      </c>
      <c r="E496" s="201" t="s">
        <v>19</v>
      </c>
      <c r="F496" s="202" t="s">
        <v>160</v>
      </c>
      <c r="G496" s="199"/>
      <c r="H496" s="201" t="s">
        <v>19</v>
      </c>
      <c r="I496" s="203"/>
      <c r="J496" s="199"/>
      <c r="K496" s="199"/>
      <c r="L496" s="204"/>
      <c r="M496" s="205"/>
      <c r="N496" s="206"/>
      <c r="O496" s="206"/>
      <c r="P496" s="206"/>
      <c r="Q496" s="206"/>
      <c r="R496" s="206"/>
      <c r="S496" s="206"/>
      <c r="T496" s="207"/>
      <c r="AT496" s="208" t="s">
        <v>158</v>
      </c>
      <c r="AU496" s="208" t="s">
        <v>167</v>
      </c>
      <c r="AV496" s="13" t="s">
        <v>79</v>
      </c>
      <c r="AW496" s="13" t="s">
        <v>33</v>
      </c>
      <c r="AX496" s="13" t="s">
        <v>72</v>
      </c>
      <c r="AY496" s="208" t="s">
        <v>146</v>
      </c>
    </row>
    <row r="497" spans="1:65" s="13" customFormat="1" ht="11.25">
      <c r="B497" s="198"/>
      <c r="C497" s="199"/>
      <c r="D497" s="200" t="s">
        <v>158</v>
      </c>
      <c r="E497" s="201" t="s">
        <v>19</v>
      </c>
      <c r="F497" s="202" t="s">
        <v>453</v>
      </c>
      <c r="G497" s="199"/>
      <c r="H497" s="201" t="s">
        <v>19</v>
      </c>
      <c r="I497" s="203"/>
      <c r="J497" s="199"/>
      <c r="K497" s="199"/>
      <c r="L497" s="204"/>
      <c r="M497" s="205"/>
      <c r="N497" s="206"/>
      <c r="O497" s="206"/>
      <c r="P497" s="206"/>
      <c r="Q497" s="206"/>
      <c r="R497" s="206"/>
      <c r="S497" s="206"/>
      <c r="T497" s="207"/>
      <c r="AT497" s="208" t="s">
        <v>158</v>
      </c>
      <c r="AU497" s="208" t="s">
        <v>167</v>
      </c>
      <c r="AV497" s="13" t="s">
        <v>79</v>
      </c>
      <c r="AW497" s="13" t="s">
        <v>33</v>
      </c>
      <c r="AX497" s="13" t="s">
        <v>72</v>
      </c>
      <c r="AY497" s="208" t="s">
        <v>146</v>
      </c>
    </row>
    <row r="498" spans="1:65" s="13" customFormat="1" ht="11.25">
      <c r="B498" s="198"/>
      <c r="C498" s="199"/>
      <c r="D498" s="200" t="s">
        <v>158</v>
      </c>
      <c r="E498" s="201" t="s">
        <v>19</v>
      </c>
      <c r="F498" s="202" t="s">
        <v>454</v>
      </c>
      <c r="G498" s="199"/>
      <c r="H498" s="201" t="s">
        <v>19</v>
      </c>
      <c r="I498" s="203"/>
      <c r="J498" s="199"/>
      <c r="K498" s="199"/>
      <c r="L498" s="204"/>
      <c r="M498" s="205"/>
      <c r="N498" s="206"/>
      <c r="O498" s="206"/>
      <c r="P498" s="206"/>
      <c r="Q498" s="206"/>
      <c r="R498" s="206"/>
      <c r="S498" s="206"/>
      <c r="T498" s="207"/>
      <c r="AT498" s="208" t="s">
        <v>158</v>
      </c>
      <c r="AU498" s="208" t="s">
        <v>167</v>
      </c>
      <c r="AV498" s="13" t="s">
        <v>79</v>
      </c>
      <c r="AW498" s="13" t="s">
        <v>33</v>
      </c>
      <c r="AX498" s="13" t="s">
        <v>72</v>
      </c>
      <c r="AY498" s="208" t="s">
        <v>146</v>
      </c>
    </row>
    <row r="499" spans="1:65" s="14" customFormat="1" ht="11.25">
      <c r="B499" s="209"/>
      <c r="C499" s="210"/>
      <c r="D499" s="200" t="s">
        <v>158</v>
      </c>
      <c r="E499" s="211" t="s">
        <v>19</v>
      </c>
      <c r="F499" s="212" t="s">
        <v>512</v>
      </c>
      <c r="G499" s="210"/>
      <c r="H499" s="213">
        <v>3.286</v>
      </c>
      <c r="I499" s="214"/>
      <c r="J499" s="210"/>
      <c r="K499" s="210"/>
      <c r="L499" s="215"/>
      <c r="M499" s="216"/>
      <c r="N499" s="217"/>
      <c r="O499" s="217"/>
      <c r="P499" s="217"/>
      <c r="Q499" s="217"/>
      <c r="R499" s="217"/>
      <c r="S499" s="217"/>
      <c r="T499" s="218"/>
      <c r="AT499" s="219" t="s">
        <v>158</v>
      </c>
      <c r="AU499" s="219" t="s">
        <v>167</v>
      </c>
      <c r="AV499" s="14" t="s">
        <v>81</v>
      </c>
      <c r="AW499" s="14" t="s">
        <v>33</v>
      </c>
      <c r="AX499" s="14" t="s">
        <v>72</v>
      </c>
      <c r="AY499" s="219" t="s">
        <v>146</v>
      </c>
    </row>
    <row r="500" spans="1:65" s="15" customFormat="1" ht="11.25">
      <c r="B500" s="220"/>
      <c r="C500" s="221"/>
      <c r="D500" s="200" t="s">
        <v>158</v>
      </c>
      <c r="E500" s="222" t="s">
        <v>19</v>
      </c>
      <c r="F500" s="223" t="s">
        <v>162</v>
      </c>
      <c r="G500" s="221"/>
      <c r="H500" s="224">
        <v>3.286</v>
      </c>
      <c r="I500" s="225"/>
      <c r="J500" s="221"/>
      <c r="K500" s="221"/>
      <c r="L500" s="226"/>
      <c r="M500" s="227"/>
      <c r="N500" s="228"/>
      <c r="O500" s="228"/>
      <c r="P500" s="228"/>
      <c r="Q500" s="228"/>
      <c r="R500" s="228"/>
      <c r="S500" s="228"/>
      <c r="T500" s="229"/>
      <c r="AT500" s="230" t="s">
        <v>158</v>
      </c>
      <c r="AU500" s="230" t="s">
        <v>167</v>
      </c>
      <c r="AV500" s="15" t="s">
        <v>154</v>
      </c>
      <c r="AW500" s="15" t="s">
        <v>4</v>
      </c>
      <c r="AX500" s="15" t="s">
        <v>79</v>
      </c>
      <c r="AY500" s="230" t="s">
        <v>146</v>
      </c>
    </row>
    <row r="501" spans="1:65" s="2" customFormat="1" ht="16.5" customHeight="1">
      <c r="A501" s="36"/>
      <c r="B501" s="37"/>
      <c r="C501" s="180" t="s">
        <v>513</v>
      </c>
      <c r="D501" s="180" t="s">
        <v>149</v>
      </c>
      <c r="E501" s="181" t="s">
        <v>514</v>
      </c>
      <c r="F501" s="182" t="s">
        <v>515</v>
      </c>
      <c r="G501" s="183" t="s">
        <v>294</v>
      </c>
      <c r="H501" s="184">
        <v>6.2</v>
      </c>
      <c r="I501" s="185"/>
      <c r="J501" s="186">
        <f>ROUND(I501*H501,2)</f>
        <v>0</v>
      </c>
      <c r="K501" s="182" t="s">
        <v>153</v>
      </c>
      <c r="L501" s="41"/>
      <c r="M501" s="187" t="s">
        <v>19</v>
      </c>
      <c r="N501" s="188" t="s">
        <v>43</v>
      </c>
      <c r="O501" s="66"/>
      <c r="P501" s="189">
        <f>O501*H501</f>
        <v>0</v>
      </c>
      <c r="Q501" s="189">
        <v>0</v>
      </c>
      <c r="R501" s="189">
        <f>Q501*H501</f>
        <v>0</v>
      </c>
      <c r="S501" s="189">
        <v>1.6999999999999999E-3</v>
      </c>
      <c r="T501" s="190">
        <f>S501*H501</f>
        <v>1.0539999999999999E-2</v>
      </c>
      <c r="U501" s="36"/>
      <c r="V501" s="36"/>
      <c r="W501" s="36"/>
      <c r="X501" s="36"/>
      <c r="Y501" s="36"/>
      <c r="Z501" s="36"/>
      <c r="AA501" s="36"/>
      <c r="AB501" s="36"/>
      <c r="AC501" s="36"/>
      <c r="AD501" s="36"/>
      <c r="AE501" s="36"/>
      <c r="AR501" s="191" t="s">
        <v>154</v>
      </c>
      <c r="AT501" s="191" t="s">
        <v>149</v>
      </c>
      <c r="AU501" s="191" t="s">
        <v>167</v>
      </c>
      <c r="AY501" s="19" t="s">
        <v>146</v>
      </c>
      <c r="BE501" s="192">
        <f>IF(N501="základní",J501,0)</f>
        <v>0</v>
      </c>
      <c r="BF501" s="192">
        <f>IF(N501="snížená",J501,0)</f>
        <v>0</v>
      </c>
      <c r="BG501" s="192">
        <f>IF(N501="zákl. přenesená",J501,0)</f>
        <v>0</v>
      </c>
      <c r="BH501" s="192">
        <f>IF(N501="sníž. přenesená",J501,0)</f>
        <v>0</v>
      </c>
      <c r="BI501" s="192">
        <f>IF(N501="nulová",J501,0)</f>
        <v>0</v>
      </c>
      <c r="BJ501" s="19" t="s">
        <v>79</v>
      </c>
      <c r="BK501" s="192">
        <f>ROUND(I501*H501,2)</f>
        <v>0</v>
      </c>
      <c r="BL501" s="19" t="s">
        <v>154</v>
      </c>
      <c r="BM501" s="191" t="s">
        <v>516</v>
      </c>
    </row>
    <row r="502" spans="1:65" s="2" customFormat="1" ht="11.25">
      <c r="A502" s="36"/>
      <c r="B502" s="37"/>
      <c r="C502" s="38"/>
      <c r="D502" s="193" t="s">
        <v>156</v>
      </c>
      <c r="E502" s="38"/>
      <c r="F502" s="194" t="s">
        <v>517</v>
      </c>
      <c r="G502" s="38"/>
      <c r="H502" s="38"/>
      <c r="I502" s="195"/>
      <c r="J502" s="38"/>
      <c r="K502" s="38"/>
      <c r="L502" s="41"/>
      <c r="M502" s="196"/>
      <c r="N502" s="197"/>
      <c r="O502" s="66"/>
      <c r="P502" s="66"/>
      <c r="Q502" s="66"/>
      <c r="R502" s="66"/>
      <c r="S502" s="66"/>
      <c r="T502" s="67"/>
      <c r="U502" s="36"/>
      <c r="V502" s="36"/>
      <c r="W502" s="36"/>
      <c r="X502" s="36"/>
      <c r="Y502" s="36"/>
      <c r="Z502" s="36"/>
      <c r="AA502" s="36"/>
      <c r="AB502" s="36"/>
      <c r="AC502" s="36"/>
      <c r="AD502" s="36"/>
      <c r="AE502" s="36"/>
      <c r="AT502" s="19" t="s">
        <v>156</v>
      </c>
      <c r="AU502" s="19" t="s">
        <v>167</v>
      </c>
    </row>
    <row r="503" spans="1:65" s="13" customFormat="1" ht="11.25">
      <c r="B503" s="198"/>
      <c r="C503" s="199"/>
      <c r="D503" s="200" t="s">
        <v>158</v>
      </c>
      <c r="E503" s="201" t="s">
        <v>19</v>
      </c>
      <c r="F503" s="202" t="s">
        <v>452</v>
      </c>
      <c r="G503" s="199"/>
      <c r="H503" s="201" t="s">
        <v>19</v>
      </c>
      <c r="I503" s="203"/>
      <c r="J503" s="199"/>
      <c r="K503" s="199"/>
      <c r="L503" s="204"/>
      <c r="M503" s="205"/>
      <c r="N503" s="206"/>
      <c r="O503" s="206"/>
      <c r="P503" s="206"/>
      <c r="Q503" s="206"/>
      <c r="R503" s="206"/>
      <c r="S503" s="206"/>
      <c r="T503" s="207"/>
      <c r="AT503" s="208" t="s">
        <v>158</v>
      </c>
      <c r="AU503" s="208" t="s">
        <v>167</v>
      </c>
      <c r="AV503" s="13" t="s">
        <v>79</v>
      </c>
      <c r="AW503" s="13" t="s">
        <v>33</v>
      </c>
      <c r="AX503" s="13" t="s">
        <v>72</v>
      </c>
      <c r="AY503" s="208" t="s">
        <v>146</v>
      </c>
    </row>
    <row r="504" spans="1:65" s="13" customFormat="1" ht="11.25">
      <c r="B504" s="198"/>
      <c r="C504" s="199"/>
      <c r="D504" s="200" t="s">
        <v>158</v>
      </c>
      <c r="E504" s="201" t="s">
        <v>19</v>
      </c>
      <c r="F504" s="202" t="s">
        <v>255</v>
      </c>
      <c r="G504" s="199"/>
      <c r="H504" s="201" t="s">
        <v>19</v>
      </c>
      <c r="I504" s="203"/>
      <c r="J504" s="199"/>
      <c r="K504" s="199"/>
      <c r="L504" s="204"/>
      <c r="M504" s="205"/>
      <c r="N504" s="206"/>
      <c r="O504" s="206"/>
      <c r="P504" s="206"/>
      <c r="Q504" s="206"/>
      <c r="R504" s="206"/>
      <c r="S504" s="206"/>
      <c r="T504" s="207"/>
      <c r="AT504" s="208" t="s">
        <v>158</v>
      </c>
      <c r="AU504" s="208" t="s">
        <v>167</v>
      </c>
      <c r="AV504" s="13" t="s">
        <v>79</v>
      </c>
      <c r="AW504" s="13" t="s">
        <v>33</v>
      </c>
      <c r="AX504" s="13" t="s">
        <v>72</v>
      </c>
      <c r="AY504" s="208" t="s">
        <v>146</v>
      </c>
    </row>
    <row r="505" spans="1:65" s="13" customFormat="1" ht="11.25">
      <c r="B505" s="198"/>
      <c r="C505" s="199"/>
      <c r="D505" s="200" t="s">
        <v>158</v>
      </c>
      <c r="E505" s="201" t="s">
        <v>19</v>
      </c>
      <c r="F505" s="202" t="s">
        <v>160</v>
      </c>
      <c r="G505" s="199"/>
      <c r="H505" s="201" t="s">
        <v>19</v>
      </c>
      <c r="I505" s="203"/>
      <c r="J505" s="199"/>
      <c r="K505" s="199"/>
      <c r="L505" s="204"/>
      <c r="M505" s="205"/>
      <c r="N505" s="206"/>
      <c r="O505" s="206"/>
      <c r="P505" s="206"/>
      <c r="Q505" s="206"/>
      <c r="R505" s="206"/>
      <c r="S505" s="206"/>
      <c r="T505" s="207"/>
      <c r="AT505" s="208" t="s">
        <v>158</v>
      </c>
      <c r="AU505" s="208" t="s">
        <v>167</v>
      </c>
      <c r="AV505" s="13" t="s">
        <v>79</v>
      </c>
      <c r="AW505" s="13" t="s">
        <v>33</v>
      </c>
      <c r="AX505" s="13" t="s">
        <v>72</v>
      </c>
      <c r="AY505" s="208" t="s">
        <v>146</v>
      </c>
    </row>
    <row r="506" spans="1:65" s="13" customFormat="1" ht="11.25">
      <c r="B506" s="198"/>
      <c r="C506" s="199"/>
      <c r="D506" s="200" t="s">
        <v>158</v>
      </c>
      <c r="E506" s="201" t="s">
        <v>19</v>
      </c>
      <c r="F506" s="202" t="s">
        <v>453</v>
      </c>
      <c r="G506" s="199"/>
      <c r="H506" s="201" t="s">
        <v>19</v>
      </c>
      <c r="I506" s="203"/>
      <c r="J506" s="199"/>
      <c r="K506" s="199"/>
      <c r="L506" s="204"/>
      <c r="M506" s="205"/>
      <c r="N506" s="206"/>
      <c r="O506" s="206"/>
      <c r="P506" s="206"/>
      <c r="Q506" s="206"/>
      <c r="R506" s="206"/>
      <c r="S506" s="206"/>
      <c r="T506" s="207"/>
      <c r="AT506" s="208" t="s">
        <v>158</v>
      </c>
      <c r="AU506" s="208" t="s">
        <v>167</v>
      </c>
      <c r="AV506" s="13" t="s">
        <v>79</v>
      </c>
      <c r="AW506" s="13" t="s">
        <v>33</v>
      </c>
      <c r="AX506" s="13" t="s">
        <v>72</v>
      </c>
      <c r="AY506" s="208" t="s">
        <v>146</v>
      </c>
    </row>
    <row r="507" spans="1:65" s="13" customFormat="1" ht="11.25">
      <c r="B507" s="198"/>
      <c r="C507" s="199"/>
      <c r="D507" s="200" t="s">
        <v>158</v>
      </c>
      <c r="E507" s="201" t="s">
        <v>19</v>
      </c>
      <c r="F507" s="202" t="s">
        <v>454</v>
      </c>
      <c r="G507" s="199"/>
      <c r="H507" s="201" t="s">
        <v>19</v>
      </c>
      <c r="I507" s="203"/>
      <c r="J507" s="199"/>
      <c r="K507" s="199"/>
      <c r="L507" s="204"/>
      <c r="M507" s="205"/>
      <c r="N507" s="206"/>
      <c r="O507" s="206"/>
      <c r="P507" s="206"/>
      <c r="Q507" s="206"/>
      <c r="R507" s="206"/>
      <c r="S507" s="206"/>
      <c r="T507" s="207"/>
      <c r="AT507" s="208" t="s">
        <v>158</v>
      </c>
      <c r="AU507" s="208" t="s">
        <v>167</v>
      </c>
      <c r="AV507" s="13" t="s">
        <v>79</v>
      </c>
      <c r="AW507" s="13" t="s">
        <v>33</v>
      </c>
      <c r="AX507" s="13" t="s">
        <v>72</v>
      </c>
      <c r="AY507" s="208" t="s">
        <v>146</v>
      </c>
    </row>
    <row r="508" spans="1:65" s="14" customFormat="1" ht="11.25">
      <c r="B508" s="209"/>
      <c r="C508" s="210"/>
      <c r="D508" s="200" t="s">
        <v>158</v>
      </c>
      <c r="E508" s="211" t="s">
        <v>19</v>
      </c>
      <c r="F508" s="212" t="s">
        <v>518</v>
      </c>
      <c r="G508" s="210"/>
      <c r="H508" s="213">
        <v>6.2</v>
      </c>
      <c r="I508" s="214"/>
      <c r="J508" s="210"/>
      <c r="K508" s="210"/>
      <c r="L508" s="215"/>
      <c r="M508" s="216"/>
      <c r="N508" s="217"/>
      <c r="O508" s="217"/>
      <c r="P508" s="217"/>
      <c r="Q508" s="217"/>
      <c r="R508" s="217"/>
      <c r="S508" s="217"/>
      <c r="T508" s="218"/>
      <c r="AT508" s="219" t="s">
        <v>158</v>
      </c>
      <c r="AU508" s="219" t="s">
        <v>167</v>
      </c>
      <c r="AV508" s="14" t="s">
        <v>81</v>
      </c>
      <c r="AW508" s="14" t="s">
        <v>33</v>
      </c>
      <c r="AX508" s="14" t="s">
        <v>72</v>
      </c>
      <c r="AY508" s="219" t="s">
        <v>146</v>
      </c>
    </row>
    <row r="509" spans="1:65" s="15" customFormat="1" ht="11.25">
      <c r="B509" s="220"/>
      <c r="C509" s="221"/>
      <c r="D509" s="200" t="s">
        <v>158</v>
      </c>
      <c r="E509" s="222" t="s">
        <v>19</v>
      </c>
      <c r="F509" s="223" t="s">
        <v>162</v>
      </c>
      <c r="G509" s="221"/>
      <c r="H509" s="224">
        <v>6.2</v>
      </c>
      <c r="I509" s="225"/>
      <c r="J509" s="221"/>
      <c r="K509" s="221"/>
      <c r="L509" s="226"/>
      <c r="M509" s="227"/>
      <c r="N509" s="228"/>
      <c r="O509" s="228"/>
      <c r="P509" s="228"/>
      <c r="Q509" s="228"/>
      <c r="R509" s="228"/>
      <c r="S509" s="228"/>
      <c r="T509" s="229"/>
      <c r="AT509" s="230" t="s">
        <v>158</v>
      </c>
      <c r="AU509" s="230" t="s">
        <v>167</v>
      </c>
      <c r="AV509" s="15" t="s">
        <v>154</v>
      </c>
      <c r="AW509" s="15" t="s">
        <v>4</v>
      </c>
      <c r="AX509" s="15" t="s">
        <v>79</v>
      </c>
      <c r="AY509" s="230" t="s">
        <v>146</v>
      </c>
    </row>
    <row r="510" spans="1:65" s="2" customFormat="1" ht="16.5" customHeight="1">
      <c r="A510" s="36"/>
      <c r="B510" s="37"/>
      <c r="C510" s="180" t="s">
        <v>519</v>
      </c>
      <c r="D510" s="180" t="s">
        <v>149</v>
      </c>
      <c r="E510" s="181" t="s">
        <v>520</v>
      </c>
      <c r="F510" s="182" t="s">
        <v>521</v>
      </c>
      <c r="G510" s="183" t="s">
        <v>294</v>
      </c>
      <c r="H510" s="184">
        <v>18.2</v>
      </c>
      <c r="I510" s="185"/>
      <c r="J510" s="186">
        <f>ROUND(I510*H510,2)</f>
        <v>0</v>
      </c>
      <c r="K510" s="182" t="s">
        <v>153</v>
      </c>
      <c r="L510" s="41"/>
      <c r="M510" s="187" t="s">
        <v>19</v>
      </c>
      <c r="N510" s="188" t="s">
        <v>43</v>
      </c>
      <c r="O510" s="66"/>
      <c r="P510" s="189">
        <f>O510*H510</f>
        <v>0</v>
      </c>
      <c r="Q510" s="189">
        <v>0</v>
      </c>
      <c r="R510" s="189">
        <f>Q510*H510</f>
        <v>0</v>
      </c>
      <c r="S510" s="189">
        <v>1.7700000000000001E-3</v>
      </c>
      <c r="T510" s="190">
        <f>S510*H510</f>
        <v>3.2214E-2</v>
      </c>
      <c r="U510" s="36"/>
      <c r="V510" s="36"/>
      <c r="W510" s="36"/>
      <c r="X510" s="36"/>
      <c r="Y510" s="36"/>
      <c r="Z510" s="36"/>
      <c r="AA510" s="36"/>
      <c r="AB510" s="36"/>
      <c r="AC510" s="36"/>
      <c r="AD510" s="36"/>
      <c r="AE510" s="36"/>
      <c r="AR510" s="191" t="s">
        <v>154</v>
      </c>
      <c r="AT510" s="191" t="s">
        <v>149</v>
      </c>
      <c r="AU510" s="191" t="s">
        <v>167</v>
      </c>
      <c r="AY510" s="19" t="s">
        <v>146</v>
      </c>
      <c r="BE510" s="192">
        <f>IF(N510="základní",J510,0)</f>
        <v>0</v>
      </c>
      <c r="BF510" s="192">
        <f>IF(N510="snížená",J510,0)</f>
        <v>0</v>
      </c>
      <c r="BG510" s="192">
        <f>IF(N510="zákl. přenesená",J510,0)</f>
        <v>0</v>
      </c>
      <c r="BH510" s="192">
        <f>IF(N510="sníž. přenesená",J510,0)</f>
        <v>0</v>
      </c>
      <c r="BI510" s="192">
        <f>IF(N510="nulová",J510,0)</f>
        <v>0</v>
      </c>
      <c r="BJ510" s="19" t="s">
        <v>79</v>
      </c>
      <c r="BK510" s="192">
        <f>ROUND(I510*H510,2)</f>
        <v>0</v>
      </c>
      <c r="BL510" s="19" t="s">
        <v>154</v>
      </c>
      <c r="BM510" s="191" t="s">
        <v>522</v>
      </c>
    </row>
    <row r="511" spans="1:65" s="2" customFormat="1" ht="11.25">
      <c r="A511" s="36"/>
      <c r="B511" s="37"/>
      <c r="C511" s="38"/>
      <c r="D511" s="193" t="s">
        <v>156</v>
      </c>
      <c r="E511" s="38"/>
      <c r="F511" s="194" t="s">
        <v>523</v>
      </c>
      <c r="G511" s="38"/>
      <c r="H511" s="38"/>
      <c r="I511" s="195"/>
      <c r="J511" s="38"/>
      <c r="K511" s="38"/>
      <c r="L511" s="41"/>
      <c r="M511" s="196"/>
      <c r="N511" s="197"/>
      <c r="O511" s="66"/>
      <c r="P511" s="66"/>
      <c r="Q511" s="66"/>
      <c r="R511" s="66"/>
      <c r="S511" s="66"/>
      <c r="T511" s="67"/>
      <c r="U511" s="36"/>
      <c r="V511" s="36"/>
      <c r="W511" s="36"/>
      <c r="X511" s="36"/>
      <c r="Y511" s="36"/>
      <c r="Z511" s="36"/>
      <c r="AA511" s="36"/>
      <c r="AB511" s="36"/>
      <c r="AC511" s="36"/>
      <c r="AD511" s="36"/>
      <c r="AE511" s="36"/>
      <c r="AT511" s="19" t="s">
        <v>156</v>
      </c>
      <c r="AU511" s="19" t="s">
        <v>167</v>
      </c>
    </row>
    <row r="512" spans="1:65" s="13" customFormat="1" ht="11.25">
      <c r="B512" s="198"/>
      <c r="C512" s="199"/>
      <c r="D512" s="200" t="s">
        <v>158</v>
      </c>
      <c r="E512" s="201" t="s">
        <v>19</v>
      </c>
      <c r="F512" s="202" t="s">
        <v>452</v>
      </c>
      <c r="G512" s="199"/>
      <c r="H512" s="201" t="s">
        <v>19</v>
      </c>
      <c r="I512" s="203"/>
      <c r="J512" s="199"/>
      <c r="K512" s="199"/>
      <c r="L512" s="204"/>
      <c r="M512" s="205"/>
      <c r="N512" s="206"/>
      <c r="O512" s="206"/>
      <c r="P512" s="206"/>
      <c r="Q512" s="206"/>
      <c r="R512" s="206"/>
      <c r="S512" s="206"/>
      <c r="T512" s="207"/>
      <c r="AT512" s="208" t="s">
        <v>158</v>
      </c>
      <c r="AU512" s="208" t="s">
        <v>167</v>
      </c>
      <c r="AV512" s="13" t="s">
        <v>79</v>
      </c>
      <c r="AW512" s="13" t="s">
        <v>33</v>
      </c>
      <c r="AX512" s="13" t="s">
        <v>72</v>
      </c>
      <c r="AY512" s="208" t="s">
        <v>146</v>
      </c>
    </row>
    <row r="513" spans="1:65" s="13" customFormat="1" ht="11.25">
      <c r="B513" s="198"/>
      <c r="C513" s="199"/>
      <c r="D513" s="200" t="s">
        <v>158</v>
      </c>
      <c r="E513" s="201" t="s">
        <v>19</v>
      </c>
      <c r="F513" s="202" t="s">
        <v>255</v>
      </c>
      <c r="G513" s="199"/>
      <c r="H513" s="201" t="s">
        <v>19</v>
      </c>
      <c r="I513" s="203"/>
      <c r="J513" s="199"/>
      <c r="K513" s="199"/>
      <c r="L513" s="204"/>
      <c r="M513" s="205"/>
      <c r="N513" s="206"/>
      <c r="O513" s="206"/>
      <c r="P513" s="206"/>
      <c r="Q513" s="206"/>
      <c r="R513" s="206"/>
      <c r="S513" s="206"/>
      <c r="T513" s="207"/>
      <c r="AT513" s="208" t="s">
        <v>158</v>
      </c>
      <c r="AU513" s="208" t="s">
        <v>167</v>
      </c>
      <c r="AV513" s="13" t="s">
        <v>79</v>
      </c>
      <c r="AW513" s="13" t="s">
        <v>33</v>
      </c>
      <c r="AX513" s="13" t="s">
        <v>72</v>
      </c>
      <c r="AY513" s="208" t="s">
        <v>146</v>
      </c>
    </row>
    <row r="514" spans="1:65" s="13" customFormat="1" ht="11.25">
      <c r="B514" s="198"/>
      <c r="C514" s="199"/>
      <c r="D514" s="200" t="s">
        <v>158</v>
      </c>
      <c r="E514" s="201" t="s">
        <v>19</v>
      </c>
      <c r="F514" s="202" t="s">
        <v>160</v>
      </c>
      <c r="G514" s="199"/>
      <c r="H514" s="201" t="s">
        <v>19</v>
      </c>
      <c r="I514" s="203"/>
      <c r="J514" s="199"/>
      <c r="K514" s="199"/>
      <c r="L514" s="204"/>
      <c r="M514" s="205"/>
      <c r="N514" s="206"/>
      <c r="O514" s="206"/>
      <c r="P514" s="206"/>
      <c r="Q514" s="206"/>
      <c r="R514" s="206"/>
      <c r="S514" s="206"/>
      <c r="T514" s="207"/>
      <c r="AT514" s="208" t="s">
        <v>158</v>
      </c>
      <c r="AU514" s="208" t="s">
        <v>167</v>
      </c>
      <c r="AV514" s="13" t="s">
        <v>79</v>
      </c>
      <c r="AW514" s="13" t="s">
        <v>33</v>
      </c>
      <c r="AX514" s="13" t="s">
        <v>72</v>
      </c>
      <c r="AY514" s="208" t="s">
        <v>146</v>
      </c>
    </row>
    <row r="515" spans="1:65" s="13" customFormat="1" ht="11.25">
      <c r="B515" s="198"/>
      <c r="C515" s="199"/>
      <c r="D515" s="200" t="s">
        <v>158</v>
      </c>
      <c r="E515" s="201" t="s">
        <v>19</v>
      </c>
      <c r="F515" s="202" t="s">
        <v>453</v>
      </c>
      <c r="G515" s="199"/>
      <c r="H515" s="201" t="s">
        <v>19</v>
      </c>
      <c r="I515" s="203"/>
      <c r="J515" s="199"/>
      <c r="K515" s="199"/>
      <c r="L515" s="204"/>
      <c r="M515" s="205"/>
      <c r="N515" s="206"/>
      <c r="O515" s="206"/>
      <c r="P515" s="206"/>
      <c r="Q515" s="206"/>
      <c r="R515" s="206"/>
      <c r="S515" s="206"/>
      <c r="T515" s="207"/>
      <c r="AT515" s="208" t="s">
        <v>158</v>
      </c>
      <c r="AU515" s="208" t="s">
        <v>167</v>
      </c>
      <c r="AV515" s="13" t="s">
        <v>79</v>
      </c>
      <c r="AW515" s="13" t="s">
        <v>33</v>
      </c>
      <c r="AX515" s="13" t="s">
        <v>72</v>
      </c>
      <c r="AY515" s="208" t="s">
        <v>146</v>
      </c>
    </row>
    <row r="516" spans="1:65" s="13" customFormat="1" ht="11.25">
      <c r="B516" s="198"/>
      <c r="C516" s="199"/>
      <c r="D516" s="200" t="s">
        <v>158</v>
      </c>
      <c r="E516" s="201" t="s">
        <v>19</v>
      </c>
      <c r="F516" s="202" t="s">
        <v>454</v>
      </c>
      <c r="G516" s="199"/>
      <c r="H516" s="201" t="s">
        <v>19</v>
      </c>
      <c r="I516" s="203"/>
      <c r="J516" s="199"/>
      <c r="K516" s="199"/>
      <c r="L516" s="204"/>
      <c r="M516" s="205"/>
      <c r="N516" s="206"/>
      <c r="O516" s="206"/>
      <c r="P516" s="206"/>
      <c r="Q516" s="206"/>
      <c r="R516" s="206"/>
      <c r="S516" s="206"/>
      <c r="T516" s="207"/>
      <c r="AT516" s="208" t="s">
        <v>158</v>
      </c>
      <c r="AU516" s="208" t="s">
        <v>167</v>
      </c>
      <c r="AV516" s="13" t="s">
        <v>79</v>
      </c>
      <c r="AW516" s="13" t="s">
        <v>33</v>
      </c>
      <c r="AX516" s="13" t="s">
        <v>72</v>
      </c>
      <c r="AY516" s="208" t="s">
        <v>146</v>
      </c>
    </row>
    <row r="517" spans="1:65" s="14" customFormat="1" ht="11.25">
      <c r="B517" s="209"/>
      <c r="C517" s="210"/>
      <c r="D517" s="200" t="s">
        <v>158</v>
      </c>
      <c r="E517" s="211" t="s">
        <v>19</v>
      </c>
      <c r="F517" s="212" t="s">
        <v>524</v>
      </c>
      <c r="G517" s="210"/>
      <c r="H517" s="213">
        <v>18.2</v>
      </c>
      <c r="I517" s="214"/>
      <c r="J517" s="210"/>
      <c r="K517" s="210"/>
      <c r="L517" s="215"/>
      <c r="M517" s="216"/>
      <c r="N517" s="217"/>
      <c r="O517" s="217"/>
      <c r="P517" s="217"/>
      <c r="Q517" s="217"/>
      <c r="R517" s="217"/>
      <c r="S517" s="217"/>
      <c r="T517" s="218"/>
      <c r="AT517" s="219" t="s">
        <v>158</v>
      </c>
      <c r="AU517" s="219" t="s">
        <v>167</v>
      </c>
      <c r="AV517" s="14" t="s">
        <v>81</v>
      </c>
      <c r="AW517" s="14" t="s">
        <v>33</v>
      </c>
      <c r="AX517" s="14" t="s">
        <v>72</v>
      </c>
      <c r="AY517" s="219" t="s">
        <v>146</v>
      </c>
    </row>
    <row r="518" spans="1:65" s="15" customFormat="1" ht="11.25">
      <c r="B518" s="220"/>
      <c r="C518" s="221"/>
      <c r="D518" s="200" t="s">
        <v>158</v>
      </c>
      <c r="E518" s="222" t="s">
        <v>19</v>
      </c>
      <c r="F518" s="223" t="s">
        <v>162</v>
      </c>
      <c r="G518" s="221"/>
      <c r="H518" s="224">
        <v>18.2</v>
      </c>
      <c r="I518" s="225"/>
      <c r="J518" s="221"/>
      <c r="K518" s="221"/>
      <c r="L518" s="226"/>
      <c r="M518" s="227"/>
      <c r="N518" s="228"/>
      <c r="O518" s="228"/>
      <c r="P518" s="228"/>
      <c r="Q518" s="228"/>
      <c r="R518" s="228"/>
      <c r="S518" s="228"/>
      <c r="T518" s="229"/>
      <c r="AT518" s="230" t="s">
        <v>158</v>
      </c>
      <c r="AU518" s="230" t="s">
        <v>167</v>
      </c>
      <c r="AV518" s="15" t="s">
        <v>154</v>
      </c>
      <c r="AW518" s="15" t="s">
        <v>4</v>
      </c>
      <c r="AX518" s="15" t="s">
        <v>79</v>
      </c>
      <c r="AY518" s="230" t="s">
        <v>146</v>
      </c>
    </row>
    <row r="519" spans="1:65" s="2" customFormat="1" ht="16.5" customHeight="1">
      <c r="A519" s="36"/>
      <c r="B519" s="37"/>
      <c r="C519" s="180" t="s">
        <v>525</v>
      </c>
      <c r="D519" s="180" t="s">
        <v>149</v>
      </c>
      <c r="E519" s="181" t="s">
        <v>526</v>
      </c>
      <c r="F519" s="182" t="s">
        <v>527</v>
      </c>
      <c r="G519" s="183" t="s">
        <v>294</v>
      </c>
      <c r="H519" s="184">
        <v>3.17</v>
      </c>
      <c r="I519" s="185"/>
      <c r="J519" s="186">
        <f>ROUND(I519*H519,2)</f>
        <v>0</v>
      </c>
      <c r="K519" s="182" t="s">
        <v>153</v>
      </c>
      <c r="L519" s="41"/>
      <c r="M519" s="187" t="s">
        <v>19</v>
      </c>
      <c r="N519" s="188" t="s">
        <v>43</v>
      </c>
      <c r="O519" s="66"/>
      <c r="P519" s="189">
        <f>O519*H519</f>
        <v>0</v>
      </c>
      <c r="Q519" s="189">
        <v>0</v>
      </c>
      <c r="R519" s="189">
        <f>Q519*H519</f>
        <v>0</v>
      </c>
      <c r="S519" s="189">
        <v>1.67E-3</v>
      </c>
      <c r="T519" s="190">
        <f>S519*H519</f>
        <v>5.2938999999999998E-3</v>
      </c>
      <c r="U519" s="36"/>
      <c r="V519" s="36"/>
      <c r="W519" s="36"/>
      <c r="X519" s="36"/>
      <c r="Y519" s="36"/>
      <c r="Z519" s="36"/>
      <c r="AA519" s="36"/>
      <c r="AB519" s="36"/>
      <c r="AC519" s="36"/>
      <c r="AD519" s="36"/>
      <c r="AE519" s="36"/>
      <c r="AR519" s="191" t="s">
        <v>154</v>
      </c>
      <c r="AT519" s="191" t="s">
        <v>149</v>
      </c>
      <c r="AU519" s="191" t="s">
        <v>167</v>
      </c>
      <c r="AY519" s="19" t="s">
        <v>146</v>
      </c>
      <c r="BE519" s="192">
        <f>IF(N519="základní",J519,0)</f>
        <v>0</v>
      </c>
      <c r="BF519" s="192">
        <f>IF(N519="snížená",J519,0)</f>
        <v>0</v>
      </c>
      <c r="BG519" s="192">
        <f>IF(N519="zákl. přenesená",J519,0)</f>
        <v>0</v>
      </c>
      <c r="BH519" s="192">
        <f>IF(N519="sníž. přenesená",J519,0)</f>
        <v>0</v>
      </c>
      <c r="BI519" s="192">
        <f>IF(N519="nulová",J519,0)</f>
        <v>0</v>
      </c>
      <c r="BJ519" s="19" t="s">
        <v>79</v>
      </c>
      <c r="BK519" s="192">
        <f>ROUND(I519*H519,2)</f>
        <v>0</v>
      </c>
      <c r="BL519" s="19" t="s">
        <v>154</v>
      </c>
      <c r="BM519" s="191" t="s">
        <v>528</v>
      </c>
    </row>
    <row r="520" spans="1:65" s="2" customFormat="1" ht="11.25">
      <c r="A520" s="36"/>
      <c r="B520" s="37"/>
      <c r="C520" s="38"/>
      <c r="D520" s="193" t="s">
        <v>156</v>
      </c>
      <c r="E520" s="38"/>
      <c r="F520" s="194" t="s">
        <v>529</v>
      </c>
      <c r="G520" s="38"/>
      <c r="H520" s="38"/>
      <c r="I520" s="195"/>
      <c r="J520" s="38"/>
      <c r="K520" s="38"/>
      <c r="L520" s="41"/>
      <c r="M520" s="196"/>
      <c r="N520" s="197"/>
      <c r="O520" s="66"/>
      <c r="P520" s="66"/>
      <c r="Q520" s="66"/>
      <c r="R520" s="66"/>
      <c r="S520" s="66"/>
      <c r="T520" s="67"/>
      <c r="U520" s="36"/>
      <c r="V520" s="36"/>
      <c r="W520" s="36"/>
      <c r="X520" s="36"/>
      <c r="Y520" s="36"/>
      <c r="Z520" s="36"/>
      <c r="AA520" s="36"/>
      <c r="AB520" s="36"/>
      <c r="AC520" s="36"/>
      <c r="AD520" s="36"/>
      <c r="AE520" s="36"/>
      <c r="AT520" s="19" t="s">
        <v>156</v>
      </c>
      <c r="AU520" s="19" t="s">
        <v>167</v>
      </c>
    </row>
    <row r="521" spans="1:65" s="13" customFormat="1" ht="11.25">
      <c r="B521" s="198"/>
      <c r="C521" s="199"/>
      <c r="D521" s="200" t="s">
        <v>158</v>
      </c>
      <c r="E521" s="201" t="s">
        <v>19</v>
      </c>
      <c r="F521" s="202" t="s">
        <v>255</v>
      </c>
      <c r="G521" s="199"/>
      <c r="H521" s="201" t="s">
        <v>19</v>
      </c>
      <c r="I521" s="203"/>
      <c r="J521" s="199"/>
      <c r="K521" s="199"/>
      <c r="L521" s="204"/>
      <c r="M521" s="205"/>
      <c r="N521" s="206"/>
      <c r="O521" s="206"/>
      <c r="P521" s="206"/>
      <c r="Q521" s="206"/>
      <c r="R521" s="206"/>
      <c r="S521" s="206"/>
      <c r="T521" s="207"/>
      <c r="AT521" s="208" t="s">
        <v>158</v>
      </c>
      <c r="AU521" s="208" t="s">
        <v>167</v>
      </c>
      <c r="AV521" s="13" t="s">
        <v>79</v>
      </c>
      <c r="AW521" s="13" t="s">
        <v>33</v>
      </c>
      <c r="AX521" s="13" t="s">
        <v>72</v>
      </c>
      <c r="AY521" s="208" t="s">
        <v>146</v>
      </c>
    </row>
    <row r="522" spans="1:65" s="13" customFormat="1" ht="11.25">
      <c r="B522" s="198"/>
      <c r="C522" s="199"/>
      <c r="D522" s="200" t="s">
        <v>158</v>
      </c>
      <c r="E522" s="201" t="s">
        <v>19</v>
      </c>
      <c r="F522" s="202" t="s">
        <v>160</v>
      </c>
      <c r="G522" s="199"/>
      <c r="H522" s="201" t="s">
        <v>19</v>
      </c>
      <c r="I522" s="203"/>
      <c r="J522" s="199"/>
      <c r="K522" s="199"/>
      <c r="L522" s="204"/>
      <c r="M522" s="205"/>
      <c r="N522" s="206"/>
      <c r="O522" s="206"/>
      <c r="P522" s="206"/>
      <c r="Q522" s="206"/>
      <c r="R522" s="206"/>
      <c r="S522" s="206"/>
      <c r="T522" s="207"/>
      <c r="AT522" s="208" t="s">
        <v>158</v>
      </c>
      <c r="AU522" s="208" t="s">
        <v>167</v>
      </c>
      <c r="AV522" s="13" t="s">
        <v>79</v>
      </c>
      <c r="AW522" s="13" t="s">
        <v>33</v>
      </c>
      <c r="AX522" s="13" t="s">
        <v>72</v>
      </c>
      <c r="AY522" s="208" t="s">
        <v>146</v>
      </c>
    </row>
    <row r="523" spans="1:65" s="13" customFormat="1" ht="11.25">
      <c r="B523" s="198"/>
      <c r="C523" s="199"/>
      <c r="D523" s="200" t="s">
        <v>158</v>
      </c>
      <c r="E523" s="201" t="s">
        <v>19</v>
      </c>
      <c r="F523" s="202" t="s">
        <v>530</v>
      </c>
      <c r="G523" s="199"/>
      <c r="H523" s="201" t="s">
        <v>19</v>
      </c>
      <c r="I523" s="203"/>
      <c r="J523" s="199"/>
      <c r="K523" s="199"/>
      <c r="L523" s="204"/>
      <c r="M523" s="205"/>
      <c r="N523" s="206"/>
      <c r="O523" s="206"/>
      <c r="P523" s="206"/>
      <c r="Q523" s="206"/>
      <c r="R523" s="206"/>
      <c r="S523" s="206"/>
      <c r="T523" s="207"/>
      <c r="AT523" s="208" t="s">
        <v>158</v>
      </c>
      <c r="AU523" s="208" t="s">
        <v>167</v>
      </c>
      <c r="AV523" s="13" t="s">
        <v>79</v>
      </c>
      <c r="AW523" s="13" t="s">
        <v>33</v>
      </c>
      <c r="AX523" s="13" t="s">
        <v>72</v>
      </c>
      <c r="AY523" s="208" t="s">
        <v>146</v>
      </c>
    </row>
    <row r="524" spans="1:65" s="14" customFormat="1" ht="11.25">
      <c r="B524" s="209"/>
      <c r="C524" s="210"/>
      <c r="D524" s="200" t="s">
        <v>158</v>
      </c>
      <c r="E524" s="211" t="s">
        <v>19</v>
      </c>
      <c r="F524" s="212" t="s">
        <v>531</v>
      </c>
      <c r="G524" s="210"/>
      <c r="H524" s="213">
        <v>3.17</v>
      </c>
      <c r="I524" s="214"/>
      <c r="J524" s="210"/>
      <c r="K524" s="210"/>
      <c r="L524" s="215"/>
      <c r="M524" s="216"/>
      <c r="N524" s="217"/>
      <c r="O524" s="217"/>
      <c r="P524" s="217"/>
      <c r="Q524" s="217"/>
      <c r="R524" s="217"/>
      <c r="S524" s="217"/>
      <c r="T524" s="218"/>
      <c r="AT524" s="219" t="s">
        <v>158</v>
      </c>
      <c r="AU524" s="219" t="s">
        <v>167</v>
      </c>
      <c r="AV524" s="14" t="s">
        <v>81</v>
      </c>
      <c r="AW524" s="14" t="s">
        <v>33</v>
      </c>
      <c r="AX524" s="14" t="s">
        <v>72</v>
      </c>
      <c r="AY524" s="219" t="s">
        <v>146</v>
      </c>
    </row>
    <row r="525" spans="1:65" s="15" customFormat="1" ht="11.25">
      <c r="B525" s="220"/>
      <c r="C525" s="221"/>
      <c r="D525" s="200" t="s">
        <v>158</v>
      </c>
      <c r="E525" s="222" t="s">
        <v>19</v>
      </c>
      <c r="F525" s="223" t="s">
        <v>162</v>
      </c>
      <c r="G525" s="221"/>
      <c r="H525" s="224">
        <v>3.17</v>
      </c>
      <c r="I525" s="225"/>
      <c r="J525" s="221"/>
      <c r="K525" s="221"/>
      <c r="L525" s="226"/>
      <c r="M525" s="227"/>
      <c r="N525" s="228"/>
      <c r="O525" s="228"/>
      <c r="P525" s="228"/>
      <c r="Q525" s="228"/>
      <c r="R525" s="228"/>
      <c r="S525" s="228"/>
      <c r="T525" s="229"/>
      <c r="AT525" s="230" t="s">
        <v>158</v>
      </c>
      <c r="AU525" s="230" t="s">
        <v>167</v>
      </c>
      <c r="AV525" s="15" t="s">
        <v>154</v>
      </c>
      <c r="AW525" s="15" t="s">
        <v>4</v>
      </c>
      <c r="AX525" s="15" t="s">
        <v>79</v>
      </c>
      <c r="AY525" s="230" t="s">
        <v>146</v>
      </c>
    </row>
    <row r="526" spans="1:65" s="2" customFormat="1" ht="16.5" customHeight="1">
      <c r="A526" s="36"/>
      <c r="B526" s="37"/>
      <c r="C526" s="180" t="s">
        <v>249</v>
      </c>
      <c r="D526" s="180" t="s">
        <v>149</v>
      </c>
      <c r="E526" s="181" t="s">
        <v>532</v>
      </c>
      <c r="F526" s="182" t="s">
        <v>533</v>
      </c>
      <c r="G526" s="183" t="s">
        <v>294</v>
      </c>
      <c r="H526" s="184">
        <v>1.84</v>
      </c>
      <c r="I526" s="185"/>
      <c r="J526" s="186">
        <f>ROUND(I526*H526,2)</f>
        <v>0</v>
      </c>
      <c r="K526" s="182" t="s">
        <v>153</v>
      </c>
      <c r="L526" s="41"/>
      <c r="M526" s="187" t="s">
        <v>19</v>
      </c>
      <c r="N526" s="188" t="s">
        <v>43</v>
      </c>
      <c r="O526" s="66"/>
      <c r="P526" s="189">
        <f>O526*H526</f>
        <v>0</v>
      </c>
      <c r="Q526" s="189">
        <v>0</v>
      </c>
      <c r="R526" s="189">
        <f>Q526*H526</f>
        <v>0</v>
      </c>
      <c r="S526" s="189">
        <v>1.75E-3</v>
      </c>
      <c r="T526" s="190">
        <f>S526*H526</f>
        <v>3.2200000000000002E-3</v>
      </c>
      <c r="U526" s="36"/>
      <c r="V526" s="36"/>
      <c r="W526" s="36"/>
      <c r="X526" s="36"/>
      <c r="Y526" s="36"/>
      <c r="Z526" s="36"/>
      <c r="AA526" s="36"/>
      <c r="AB526" s="36"/>
      <c r="AC526" s="36"/>
      <c r="AD526" s="36"/>
      <c r="AE526" s="36"/>
      <c r="AR526" s="191" t="s">
        <v>154</v>
      </c>
      <c r="AT526" s="191" t="s">
        <v>149</v>
      </c>
      <c r="AU526" s="191" t="s">
        <v>167</v>
      </c>
      <c r="AY526" s="19" t="s">
        <v>146</v>
      </c>
      <c r="BE526" s="192">
        <f>IF(N526="základní",J526,0)</f>
        <v>0</v>
      </c>
      <c r="BF526" s="192">
        <f>IF(N526="snížená",J526,0)</f>
        <v>0</v>
      </c>
      <c r="BG526" s="192">
        <f>IF(N526="zákl. přenesená",J526,0)</f>
        <v>0</v>
      </c>
      <c r="BH526" s="192">
        <f>IF(N526="sníž. přenesená",J526,0)</f>
        <v>0</v>
      </c>
      <c r="BI526" s="192">
        <f>IF(N526="nulová",J526,0)</f>
        <v>0</v>
      </c>
      <c r="BJ526" s="19" t="s">
        <v>79</v>
      </c>
      <c r="BK526" s="192">
        <f>ROUND(I526*H526,2)</f>
        <v>0</v>
      </c>
      <c r="BL526" s="19" t="s">
        <v>154</v>
      </c>
      <c r="BM526" s="191" t="s">
        <v>534</v>
      </c>
    </row>
    <row r="527" spans="1:65" s="2" customFormat="1" ht="11.25">
      <c r="A527" s="36"/>
      <c r="B527" s="37"/>
      <c r="C527" s="38"/>
      <c r="D527" s="193" t="s">
        <v>156</v>
      </c>
      <c r="E527" s="38"/>
      <c r="F527" s="194" t="s">
        <v>535</v>
      </c>
      <c r="G527" s="38"/>
      <c r="H527" s="38"/>
      <c r="I527" s="195"/>
      <c r="J527" s="38"/>
      <c r="K527" s="38"/>
      <c r="L527" s="41"/>
      <c r="M527" s="196"/>
      <c r="N527" s="197"/>
      <c r="O527" s="66"/>
      <c r="P527" s="66"/>
      <c r="Q527" s="66"/>
      <c r="R527" s="66"/>
      <c r="S527" s="66"/>
      <c r="T527" s="67"/>
      <c r="U527" s="36"/>
      <c r="V527" s="36"/>
      <c r="W527" s="36"/>
      <c r="X527" s="36"/>
      <c r="Y527" s="36"/>
      <c r="Z527" s="36"/>
      <c r="AA527" s="36"/>
      <c r="AB527" s="36"/>
      <c r="AC527" s="36"/>
      <c r="AD527" s="36"/>
      <c r="AE527" s="36"/>
      <c r="AT527" s="19" t="s">
        <v>156</v>
      </c>
      <c r="AU527" s="19" t="s">
        <v>167</v>
      </c>
    </row>
    <row r="528" spans="1:65" s="13" customFormat="1" ht="11.25">
      <c r="B528" s="198"/>
      <c r="C528" s="199"/>
      <c r="D528" s="200" t="s">
        <v>158</v>
      </c>
      <c r="E528" s="201" t="s">
        <v>19</v>
      </c>
      <c r="F528" s="202" t="s">
        <v>452</v>
      </c>
      <c r="G528" s="199"/>
      <c r="H528" s="201" t="s">
        <v>19</v>
      </c>
      <c r="I528" s="203"/>
      <c r="J528" s="199"/>
      <c r="K528" s="199"/>
      <c r="L528" s="204"/>
      <c r="M528" s="205"/>
      <c r="N528" s="206"/>
      <c r="O528" s="206"/>
      <c r="P528" s="206"/>
      <c r="Q528" s="206"/>
      <c r="R528" s="206"/>
      <c r="S528" s="206"/>
      <c r="T528" s="207"/>
      <c r="AT528" s="208" t="s">
        <v>158</v>
      </c>
      <c r="AU528" s="208" t="s">
        <v>167</v>
      </c>
      <c r="AV528" s="13" t="s">
        <v>79</v>
      </c>
      <c r="AW528" s="13" t="s">
        <v>33</v>
      </c>
      <c r="AX528" s="13" t="s">
        <v>72</v>
      </c>
      <c r="AY528" s="208" t="s">
        <v>146</v>
      </c>
    </row>
    <row r="529" spans="1:65" s="13" customFormat="1" ht="11.25">
      <c r="B529" s="198"/>
      <c r="C529" s="199"/>
      <c r="D529" s="200" t="s">
        <v>158</v>
      </c>
      <c r="E529" s="201" t="s">
        <v>19</v>
      </c>
      <c r="F529" s="202" t="s">
        <v>255</v>
      </c>
      <c r="G529" s="199"/>
      <c r="H529" s="201" t="s">
        <v>19</v>
      </c>
      <c r="I529" s="203"/>
      <c r="J529" s="199"/>
      <c r="K529" s="199"/>
      <c r="L529" s="204"/>
      <c r="M529" s="205"/>
      <c r="N529" s="206"/>
      <c r="O529" s="206"/>
      <c r="P529" s="206"/>
      <c r="Q529" s="206"/>
      <c r="R529" s="206"/>
      <c r="S529" s="206"/>
      <c r="T529" s="207"/>
      <c r="AT529" s="208" t="s">
        <v>158</v>
      </c>
      <c r="AU529" s="208" t="s">
        <v>167</v>
      </c>
      <c r="AV529" s="13" t="s">
        <v>79</v>
      </c>
      <c r="AW529" s="13" t="s">
        <v>33</v>
      </c>
      <c r="AX529" s="13" t="s">
        <v>72</v>
      </c>
      <c r="AY529" s="208" t="s">
        <v>146</v>
      </c>
    </row>
    <row r="530" spans="1:65" s="13" customFormat="1" ht="11.25">
      <c r="B530" s="198"/>
      <c r="C530" s="199"/>
      <c r="D530" s="200" t="s">
        <v>158</v>
      </c>
      <c r="E530" s="201" t="s">
        <v>19</v>
      </c>
      <c r="F530" s="202" t="s">
        <v>160</v>
      </c>
      <c r="G530" s="199"/>
      <c r="H530" s="201" t="s">
        <v>19</v>
      </c>
      <c r="I530" s="203"/>
      <c r="J530" s="199"/>
      <c r="K530" s="199"/>
      <c r="L530" s="204"/>
      <c r="M530" s="205"/>
      <c r="N530" s="206"/>
      <c r="O530" s="206"/>
      <c r="P530" s="206"/>
      <c r="Q530" s="206"/>
      <c r="R530" s="206"/>
      <c r="S530" s="206"/>
      <c r="T530" s="207"/>
      <c r="AT530" s="208" t="s">
        <v>158</v>
      </c>
      <c r="AU530" s="208" t="s">
        <v>167</v>
      </c>
      <c r="AV530" s="13" t="s">
        <v>79</v>
      </c>
      <c r="AW530" s="13" t="s">
        <v>33</v>
      </c>
      <c r="AX530" s="13" t="s">
        <v>72</v>
      </c>
      <c r="AY530" s="208" t="s">
        <v>146</v>
      </c>
    </row>
    <row r="531" spans="1:65" s="13" customFormat="1" ht="11.25">
      <c r="B531" s="198"/>
      <c r="C531" s="199"/>
      <c r="D531" s="200" t="s">
        <v>158</v>
      </c>
      <c r="E531" s="201" t="s">
        <v>19</v>
      </c>
      <c r="F531" s="202" t="s">
        <v>536</v>
      </c>
      <c r="G531" s="199"/>
      <c r="H531" s="201" t="s">
        <v>19</v>
      </c>
      <c r="I531" s="203"/>
      <c r="J531" s="199"/>
      <c r="K531" s="199"/>
      <c r="L531" s="204"/>
      <c r="M531" s="205"/>
      <c r="N531" s="206"/>
      <c r="O531" s="206"/>
      <c r="P531" s="206"/>
      <c r="Q531" s="206"/>
      <c r="R531" s="206"/>
      <c r="S531" s="206"/>
      <c r="T531" s="207"/>
      <c r="AT531" s="208" t="s">
        <v>158</v>
      </c>
      <c r="AU531" s="208" t="s">
        <v>167</v>
      </c>
      <c r="AV531" s="13" t="s">
        <v>79</v>
      </c>
      <c r="AW531" s="13" t="s">
        <v>33</v>
      </c>
      <c r="AX531" s="13" t="s">
        <v>72</v>
      </c>
      <c r="AY531" s="208" t="s">
        <v>146</v>
      </c>
    </row>
    <row r="532" spans="1:65" s="13" customFormat="1" ht="11.25">
      <c r="B532" s="198"/>
      <c r="C532" s="199"/>
      <c r="D532" s="200" t="s">
        <v>158</v>
      </c>
      <c r="E532" s="201" t="s">
        <v>19</v>
      </c>
      <c r="F532" s="202" t="s">
        <v>454</v>
      </c>
      <c r="G532" s="199"/>
      <c r="H532" s="201" t="s">
        <v>19</v>
      </c>
      <c r="I532" s="203"/>
      <c r="J532" s="199"/>
      <c r="K532" s="199"/>
      <c r="L532" s="204"/>
      <c r="M532" s="205"/>
      <c r="N532" s="206"/>
      <c r="O532" s="206"/>
      <c r="P532" s="206"/>
      <c r="Q532" s="206"/>
      <c r="R532" s="206"/>
      <c r="S532" s="206"/>
      <c r="T532" s="207"/>
      <c r="AT532" s="208" t="s">
        <v>158</v>
      </c>
      <c r="AU532" s="208" t="s">
        <v>167</v>
      </c>
      <c r="AV532" s="13" t="s">
        <v>79</v>
      </c>
      <c r="AW532" s="13" t="s">
        <v>33</v>
      </c>
      <c r="AX532" s="13" t="s">
        <v>72</v>
      </c>
      <c r="AY532" s="208" t="s">
        <v>146</v>
      </c>
    </row>
    <row r="533" spans="1:65" s="14" customFormat="1" ht="11.25">
      <c r="B533" s="209"/>
      <c r="C533" s="210"/>
      <c r="D533" s="200" t="s">
        <v>158</v>
      </c>
      <c r="E533" s="211" t="s">
        <v>19</v>
      </c>
      <c r="F533" s="212" t="s">
        <v>537</v>
      </c>
      <c r="G533" s="210"/>
      <c r="H533" s="213">
        <v>1.84</v>
      </c>
      <c r="I533" s="214"/>
      <c r="J533" s="210"/>
      <c r="K533" s="210"/>
      <c r="L533" s="215"/>
      <c r="M533" s="216"/>
      <c r="N533" s="217"/>
      <c r="O533" s="217"/>
      <c r="P533" s="217"/>
      <c r="Q533" s="217"/>
      <c r="R533" s="217"/>
      <c r="S533" s="217"/>
      <c r="T533" s="218"/>
      <c r="AT533" s="219" t="s">
        <v>158</v>
      </c>
      <c r="AU533" s="219" t="s">
        <v>167</v>
      </c>
      <c r="AV533" s="14" t="s">
        <v>81</v>
      </c>
      <c r="AW533" s="14" t="s">
        <v>33</v>
      </c>
      <c r="AX533" s="14" t="s">
        <v>72</v>
      </c>
      <c r="AY533" s="219" t="s">
        <v>146</v>
      </c>
    </row>
    <row r="534" spans="1:65" s="15" customFormat="1" ht="11.25">
      <c r="B534" s="220"/>
      <c r="C534" s="221"/>
      <c r="D534" s="200" t="s">
        <v>158</v>
      </c>
      <c r="E534" s="222" t="s">
        <v>19</v>
      </c>
      <c r="F534" s="223" t="s">
        <v>162</v>
      </c>
      <c r="G534" s="221"/>
      <c r="H534" s="224">
        <v>1.84</v>
      </c>
      <c r="I534" s="225"/>
      <c r="J534" s="221"/>
      <c r="K534" s="221"/>
      <c r="L534" s="226"/>
      <c r="M534" s="227"/>
      <c r="N534" s="228"/>
      <c r="O534" s="228"/>
      <c r="P534" s="228"/>
      <c r="Q534" s="228"/>
      <c r="R534" s="228"/>
      <c r="S534" s="228"/>
      <c r="T534" s="229"/>
      <c r="AT534" s="230" t="s">
        <v>158</v>
      </c>
      <c r="AU534" s="230" t="s">
        <v>167</v>
      </c>
      <c r="AV534" s="15" t="s">
        <v>154</v>
      </c>
      <c r="AW534" s="15" t="s">
        <v>4</v>
      </c>
      <c r="AX534" s="15" t="s">
        <v>79</v>
      </c>
      <c r="AY534" s="230" t="s">
        <v>146</v>
      </c>
    </row>
    <row r="535" spans="1:65" s="2" customFormat="1" ht="16.5" customHeight="1">
      <c r="A535" s="36"/>
      <c r="B535" s="37"/>
      <c r="C535" s="180" t="s">
        <v>313</v>
      </c>
      <c r="D535" s="180" t="s">
        <v>149</v>
      </c>
      <c r="E535" s="181" t="s">
        <v>538</v>
      </c>
      <c r="F535" s="182" t="s">
        <v>539</v>
      </c>
      <c r="G535" s="183" t="s">
        <v>294</v>
      </c>
      <c r="H535" s="184">
        <v>18.2</v>
      </c>
      <c r="I535" s="185"/>
      <c r="J535" s="186">
        <f>ROUND(I535*H535,2)</f>
        <v>0</v>
      </c>
      <c r="K535" s="182" t="s">
        <v>153</v>
      </c>
      <c r="L535" s="41"/>
      <c r="M535" s="187" t="s">
        <v>19</v>
      </c>
      <c r="N535" s="188" t="s">
        <v>43</v>
      </c>
      <c r="O535" s="66"/>
      <c r="P535" s="189">
        <f>O535*H535</f>
        <v>0</v>
      </c>
      <c r="Q535" s="189">
        <v>0</v>
      </c>
      <c r="R535" s="189">
        <f>Q535*H535</f>
        <v>0</v>
      </c>
      <c r="S535" s="189">
        <v>2.5999999999999999E-3</v>
      </c>
      <c r="T535" s="190">
        <f>S535*H535</f>
        <v>4.7319999999999994E-2</v>
      </c>
      <c r="U535" s="36"/>
      <c r="V535" s="36"/>
      <c r="W535" s="36"/>
      <c r="X535" s="36"/>
      <c r="Y535" s="36"/>
      <c r="Z535" s="36"/>
      <c r="AA535" s="36"/>
      <c r="AB535" s="36"/>
      <c r="AC535" s="36"/>
      <c r="AD535" s="36"/>
      <c r="AE535" s="36"/>
      <c r="AR535" s="191" t="s">
        <v>154</v>
      </c>
      <c r="AT535" s="191" t="s">
        <v>149</v>
      </c>
      <c r="AU535" s="191" t="s">
        <v>167</v>
      </c>
      <c r="AY535" s="19" t="s">
        <v>146</v>
      </c>
      <c r="BE535" s="192">
        <f>IF(N535="základní",J535,0)</f>
        <v>0</v>
      </c>
      <c r="BF535" s="192">
        <f>IF(N535="snížená",J535,0)</f>
        <v>0</v>
      </c>
      <c r="BG535" s="192">
        <f>IF(N535="zákl. přenesená",J535,0)</f>
        <v>0</v>
      </c>
      <c r="BH535" s="192">
        <f>IF(N535="sníž. přenesená",J535,0)</f>
        <v>0</v>
      </c>
      <c r="BI535" s="192">
        <f>IF(N535="nulová",J535,0)</f>
        <v>0</v>
      </c>
      <c r="BJ535" s="19" t="s">
        <v>79</v>
      </c>
      <c r="BK535" s="192">
        <f>ROUND(I535*H535,2)</f>
        <v>0</v>
      </c>
      <c r="BL535" s="19" t="s">
        <v>154</v>
      </c>
      <c r="BM535" s="191" t="s">
        <v>540</v>
      </c>
    </row>
    <row r="536" spans="1:65" s="2" customFormat="1" ht="11.25">
      <c r="A536" s="36"/>
      <c r="B536" s="37"/>
      <c r="C536" s="38"/>
      <c r="D536" s="193" t="s">
        <v>156</v>
      </c>
      <c r="E536" s="38"/>
      <c r="F536" s="194" t="s">
        <v>541</v>
      </c>
      <c r="G536" s="38"/>
      <c r="H536" s="38"/>
      <c r="I536" s="195"/>
      <c r="J536" s="38"/>
      <c r="K536" s="38"/>
      <c r="L536" s="41"/>
      <c r="M536" s="196"/>
      <c r="N536" s="197"/>
      <c r="O536" s="66"/>
      <c r="P536" s="66"/>
      <c r="Q536" s="66"/>
      <c r="R536" s="66"/>
      <c r="S536" s="66"/>
      <c r="T536" s="67"/>
      <c r="U536" s="36"/>
      <c r="V536" s="36"/>
      <c r="W536" s="36"/>
      <c r="X536" s="36"/>
      <c r="Y536" s="36"/>
      <c r="Z536" s="36"/>
      <c r="AA536" s="36"/>
      <c r="AB536" s="36"/>
      <c r="AC536" s="36"/>
      <c r="AD536" s="36"/>
      <c r="AE536" s="36"/>
      <c r="AT536" s="19" t="s">
        <v>156</v>
      </c>
      <c r="AU536" s="19" t="s">
        <v>167</v>
      </c>
    </row>
    <row r="537" spans="1:65" s="13" customFormat="1" ht="11.25">
      <c r="B537" s="198"/>
      <c r="C537" s="199"/>
      <c r="D537" s="200" t="s">
        <v>158</v>
      </c>
      <c r="E537" s="201" t="s">
        <v>19</v>
      </c>
      <c r="F537" s="202" t="s">
        <v>255</v>
      </c>
      <c r="G537" s="199"/>
      <c r="H537" s="201" t="s">
        <v>19</v>
      </c>
      <c r="I537" s="203"/>
      <c r="J537" s="199"/>
      <c r="K537" s="199"/>
      <c r="L537" s="204"/>
      <c r="M537" s="205"/>
      <c r="N537" s="206"/>
      <c r="O537" s="206"/>
      <c r="P537" s="206"/>
      <c r="Q537" s="206"/>
      <c r="R537" s="206"/>
      <c r="S537" s="206"/>
      <c r="T537" s="207"/>
      <c r="AT537" s="208" t="s">
        <v>158</v>
      </c>
      <c r="AU537" s="208" t="s">
        <v>167</v>
      </c>
      <c r="AV537" s="13" t="s">
        <v>79</v>
      </c>
      <c r="AW537" s="13" t="s">
        <v>33</v>
      </c>
      <c r="AX537" s="13" t="s">
        <v>72</v>
      </c>
      <c r="AY537" s="208" t="s">
        <v>146</v>
      </c>
    </row>
    <row r="538" spans="1:65" s="13" customFormat="1" ht="11.25">
      <c r="B538" s="198"/>
      <c r="C538" s="199"/>
      <c r="D538" s="200" t="s">
        <v>158</v>
      </c>
      <c r="E538" s="201" t="s">
        <v>19</v>
      </c>
      <c r="F538" s="202" t="s">
        <v>160</v>
      </c>
      <c r="G538" s="199"/>
      <c r="H538" s="201" t="s">
        <v>19</v>
      </c>
      <c r="I538" s="203"/>
      <c r="J538" s="199"/>
      <c r="K538" s="199"/>
      <c r="L538" s="204"/>
      <c r="M538" s="205"/>
      <c r="N538" s="206"/>
      <c r="O538" s="206"/>
      <c r="P538" s="206"/>
      <c r="Q538" s="206"/>
      <c r="R538" s="206"/>
      <c r="S538" s="206"/>
      <c r="T538" s="207"/>
      <c r="AT538" s="208" t="s">
        <v>158</v>
      </c>
      <c r="AU538" s="208" t="s">
        <v>167</v>
      </c>
      <c r="AV538" s="13" t="s">
        <v>79</v>
      </c>
      <c r="AW538" s="13" t="s">
        <v>33</v>
      </c>
      <c r="AX538" s="13" t="s">
        <v>72</v>
      </c>
      <c r="AY538" s="208" t="s">
        <v>146</v>
      </c>
    </row>
    <row r="539" spans="1:65" s="13" customFormat="1" ht="11.25">
      <c r="B539" s="198"/>
      <c r="C539" s="199"/>
      <c r="D539" s="200" t="s">
        <v>158</v>
      </c>
      <c r="E539" s="201" t="s">
        <v>19</v>
      </c>
      <c r="F539" s="202" t="s">
        <v>542</v>
      </c>
      <c r="G539" s="199"/>
      <c r="H539" s="201" t="s">
        <v>19</v>
      </c>
      <c r="I539" s="203"/>
      <c r="J539" s="199"/>
      <c r="K539" s="199"/>
      <c r="L539" s="204"/>
      <c r="M539" s="205"/>
      <c r="N539" s="206"/>
      <c r="O539" s="206"/>
      <c r="P539" s="206"/>
      <c r="Q539" s="206"/>
      <c r="R539" s="206"/>
      <c r="S539" s="206"/>
      <c r="T539" s="207"/>
      <c r="AT539" s="208" t="s">
        <v>158</v>
      </c>
      <c r="AU539" s="208" t="s">
        <v>167</v>
      </c>
      <c r="AV539" s="13" t="s">
        <v>79</v>
      </c>
      <c r="AW539" s="13" t="s">
        <v>33</v>
      </c>
      <c r="AX539" s="13" t="s">
        <v>72</v>
      </c>
      <c r="AY539" s="208" t="s">
        <v>146</v>
      </c>
    </row>
    <row r="540" spans="1:65" s="14" customFormat="1" ht="11.25">
      <c r="B540" s="209"/>
      <c r="C540" s="210"/>
      <c r="D540" s="200" t="s">
        <v>158</v>
      </c>
      <c r="E540" s="211" t="s">
        <v>19</v>
      </c>
      <c r="F540" s="212" t="s">
        <v>524</v>
      </c>
      <c r="G540" s="210"/>
      <c r="H540" s="213">
        <v>18.2</v>
      </c>
      <c r="I540" s="214"/>
      <c r="J540" s="210"/>
      <c r="K540" s="210"/>
      <c r="L540" s="215"/>
      <c r="M540" s="216"/>
      <c r="N540" s="217"/>
      <c r="O540" s="217"/>
      <c r="P540" s="217"/>
      <c r="Q540" s="217"/>
      <c r="R540" s="217"/>
      <c r="S540" s="217"/>
      <c r="T540" s="218"/>
      <c r="AT540" s="219" t="s">
        <v>158</v>
      </c>
      <c r="AU540" s="219" t="s">
        <v>167</v>
      </c>
      <c r="AV540" s="14" t="s">
        <v>81</v>
      </c>
      <c r="AW540" s="14" t="s">
        <v>33</v>
      </c>
      <c r="AX540" s="14" t="s">
        <v>72</v>
      </c>
      <c r="AY540" s="219" t="s">
        <v>146</v>
      </c>
    </row>
    <row r="541" spans="1:65" s="15" customFormat="1" ht="11.25">
      <c r="B541" s="220"/>
      <c r="C541" s="221"/>
      <c r="D541" s="200" t="s">
        <v>158</v>
      </c>
      <c r="E541" s="222" t="s">
        <v>19</v>
      </c>
      <c r="F541" s="223" t="s">
        <v>162</v>
      </c>
      <c r="G541" s="221"/>
      <c r="H541" s="224">
        <v>18.2</v>
      </c>
      <c r="I541" s="225"/>
      <c r="J541" s="221"/>
      <c r="K541" s="221"/>
      <c r="L541" s="226"/>
      <c r="M541" s="227"/>
      <c r="N541" s="228"/>
      <c r="O541" s="228"/>
      <c r="P541" s="228"/>
      <c r="Q541" s="228"/>
      <c r="R541" s="228"/>
      <c r="S541" s="228"/>
      <c r="T541" s="229"/>
      <c r="AT541" s="230" t="s">
        <v>158</v>
      </c>
      <c r="AU541" s="230" t="s">
        <v>167</v>
      </c>
      <c r="AV541" s="15" t="s">
        <v>154</v>
      </c>
      <c r="AW541" s="15" t="s">
        <v>4</v>
      </c>
      <c r="AX541" s="15" t="s">
        <v>79</v>
      </c>
      <c r="AY541" s="230" t="s">
        <v>146</v>
      </c>
    </row>
    <row r="542" spans="1:65" s="2" customFormat="1" ht="16.5" customHeight="1">
      <c r="A542" s="36"/>
      <c r="B542" s="37"/>
      <c r="C542" s="180" t="s">
        <v>365</v>
      </c>
      <c r="D542" s="180" t="s">
        <v>149</v>
      </c>
      <c r="E542" s="181" t="s">
        <v>543</v>
      </c>
      <c r="F542" s="182" t="s">
        <v>544</v>
      </c>
      <c r="G542" s="183" t="s">
        <v>294</v>
      </c>
      <c r="H542" s="184">
        <v>7.6</v>
      </c>
      <c r="I542" s="185"/>
      <c r="J542" s="186">
        <f>ROUND(I542*H542,2)</f>
        <v>0</v>
      </c>
      <c r="K542" s="182" t="s">
        <v>153</v>
      </c>
      <c r="L542" s="41"/>
      <c r="M542" s="187" t="s">
        <v>19</v>
      </c>
      <c r="N542" s="188" t="s">
        <v>43</v>
      </c>
      <c r="O542" s="66"/>
      <c r="P542" s="189">
        <f>O542*H542</f>
        <v>0</v>
      </c>
      <c r="Q542" s="189">
        <v>0</v>
      </c>
      <c r="R542" s="189">
        <f>Q542*H542</f>
        <v>0</v>
      </c>
      <c r="S542" s="189">
        <v>3.9399999999999999E-3</v>
      </c>
      <c r="T542" s="190">
        <f>S542*H542</f>
        <v>2.9943999999999998E-2</v>
      </c>
      <c r="U542" s="36"/>
      <c r="V542" s="36"/>
      <c r="W542" s="36"/>
      <c r="X542" s="36"/>
      <c r="Y542" s="36"/>
      <c r="Z542" s="36"/>
      <c r="AA542" s="36"/>
      <c r="AB542" s="36"/>
      <c r="AC542" s="36"/>
      <c r="AD542" s="36"/>
      <c r="AE542" s="36"/>
      <c r="AR542" s="191" t="s">
        <v>154</v>
      </c>
      <c r="AT542" s="191" t="s">
        <v>149</v>
      </c>
      <c r="AU542" s="191" t="s">
        <v>167</v>
      </c>
      <c r="AY542" s="19" t="s">
        <v>146</v>
      </c>
      <c r="BE542" s="192">
        <f>IF(N542="základní",J542,0)</f>
        <v>0</v>
      </c>
      <c r="BF542" s="192">
        <f>IF(N542="snížená",J542,0)</f>
        <v>0</v>
      </c>
      <c r="BG542" s="192">
        <f>IF(N542="zákl. přenesená",J542,0)</f>
        <v>0</v>
      </c>
      <c r="BH542" s="192">
        <f>IF(N542="sníž. přenesená",J542,0)</f>
        <v>0</v>
      </c>
      <c r="BI542" s="192">
        <f>IF(N542="nulová",J542,0)</f>
        <v>0</v>
      </c>
      <c r="BJ542" s="19" t="s">
        <v>79</v>
      </c>
      <c r="BK542" s="192">
        <f>ROUND(I542*H542,2)</f>
        <v>0</v>
      </c>
      <c r="BL542" s="19" t="s">
        <v>154</v>
      </c>
      <c r="BM542" s="191" t="s">
        <v>545</v>
      </c>
    </row>
    <row r="543" spans="1:65" s="2" customFormat="1" ht="11.25">
      <c r="A543" s="36"/>
      <c r="B543" s="37"/>
      <c r="C543" s="38"/>
      <c r="D543" s="193" t="s">
        <v>156</v>
      </c>
      <c r="E543" s="38"/>
      <c r="F543" s="194" t="s">
        <v>546</v>
      </c>
      <c r="G543" s="38"/>
      <c r="H543" s="38"/>
      <c r="I543" s="195"/>
      <c r="J543" s="38"/>
      <c r="K543" s="38"/>
      <c r="L543" s="41"/>
      <c r="M543" s="196"/>
      <c r="N543" s="197"/>
      <c r="O543" s="66"/>
      <c r="P543" s="66"/>
      <c r="Q543" s="66"/>
      <c r="R543" s="66"/>
      <c r="S543" s="66"/>
      <c r="T543" s="67"/>
      <c r="U543" s="36"/>
      <c r="V543" s="36"/>
      <c r="W543" s="36"/>
      <c r="X543" s="36"/>
      <c r="Y543" s="36"/>
      <c r="Z543" s="36"/>
      <c r="AA543" s="36"/>
      <c r="AB543" s="36"/>
      <c r="AC543" s="36"/>
      <c r="AD543" s="36"/>
      <c r="AE543" s="36"/>
      <c r="AT543" s="19" t="s">
        <v>156</v>
      </c>
      <c r="AU543" s="19" t="s">
        <v>167</v>
      </c>
    </row>
    <row r="544" spans="1:65" s="13" customFormat="1" ht="11.25">
      <c r="B544" s="198"/>
      <c r="C544" s="199"/>
      <c r="D544" s="200" t="s">
        <v>158</v>
      </c>
      <c r="E544" s="201" t="s">
        <v>19</v>
      </c>
      <c r="F544" s="202" t="s">
        <v>255</v>
      </c>
      <c r="G544" s="199"/>
      <c r="H544" s="201" t="s">
        <v>19</v>
      </c>
      <c r="I544" s="203"/>
      <c r="J544" s="199"/>
      <c r="K544" s="199"/>
      <c r="L544" s="204"/>
      <c r="M544" s="205"/>
      <c r="N544" s="206"/>
      <c r="O544" s="206"/>
      <c r="P544" s="206"/>
      <c r="Q544" s="206"/>
      <c r="R544" s="206"/>
      <c r="S544" s="206"/>
      <c r="T544" s="207"/>
      <c r="AT544" s="208" t="s">
        <v>158</v>
      </c>
      <c r="AU544" s="208" t="s">
        <v>167</v>
      </c>
      <c r="AV544" s="13" t="s">
        <v>79</v>
      </c>
      <c r="AW544" s="13" t="s">
        <v>33</v>
      </c>
      <c r="AX544" s="13" t="s">
        <v>72</v>
      </c>
      <c r="AY544" s="208" t="s">
        <v>146</v>
      </c>
    </row>
    <row r="545" spans="1:65" s="13" customFormat="1" ht="11.25">
      <c r="B545" s="198"/>
      <c r="C545" s="199"/>
      <c r="D545" s="200" t="s">
        <v>158</v>
      </c>
      <c r="E545" s="201" t="s">
        <v>19</v>
      </c>
      <c r="F545" s="202" t="s">
        <v>160</v>
      </c>
      <c r="G545" s="199"/>
      <c r="H545" s="201" t="s">
        <v>19</v>
      </c>
      <c r="I545" s="203"/>
      <c r="J545" s="199"/>
      <c r="K545" s="199"/>
      <c r="L545" s="204"/>
      <c r="M545" s="205"/>
      <c r="N545" s="206"/>
      <c r="O545" s="206"/>
      <c r="P545" s="206"/>
      <c r="Q545" s="206"/>
      <c r="R545" s="206"/>
      <c r="S545" s="206"/>
      <c r="T545" s="207"/>
      <c r="AT545" s="208" t="s">
        <v>158</v>
      </c>
      <c r="AU545" s="208" t="s">
        <v>167</v>
      </c>
      <c r="AV545" s="13" t="s">
        <v>79</v>
      </c>
      <c r="AW545" s="13" t="s">
        <v>33</v>
      </c>
      <c r="AX545" s="13" t="s">
        <v>72</v>
      </c>
      <c r="AY545" s="208" t="s">
        <v>146</v>
      </c>
    </row>
    <row r="546" spans="1:65" s="13" customFormat="1" ht="11.25">
      <c r="B546" s="198"/>
      <c r="C546" s="199"/>
      <c r="D546" s="200" t="s">
        <v>158</v>
      </c>
      <c r="E546" s="201" t="s">
        <v>19</v>
      </c>
      <c r="F546" s="202" t="s">
        <v>542</v>
      </c>
      <c r="G546" s="199"/>
      <c r="H546" s="201" t="s">
        <v>19</v>
      </c>
      <c r="I546" s="203"/>
      <c r="J546" s="199"/>
      <c r="K546" s="199"/>
      <c r="L546" s="204"/>
      <c r="M546" s="205"/>
      <c r="N546" s="206"/>
      <c r="O546" s="206"/>
      <c r="P546" s="206"/>
      <c r="Q546" s="206"/>
      <c r="R546" s="206"/>
      <c r="S546" s="206"/>
      <c r="T546" s="207"/>
      <c r="AT546" s="208" t="s">
        <v>158</v>
      </c>
      <c r="AU546" s="208" t="s">
        <v>167</v>
      </c>
      <c r="AV546" s="13" t="s">
        <v>79</v>
      </c>
      <c r="AW546" s="13" t="s">
        <v>33</v>
      </c>
      <c r="AX546" s="13" t="s">
        <v>72</v>
      </c>
      <c r="AY546" s="208" t="s">
        <v>146</v>
      </c>
    </row>
    <row r="547" spans="1:65" s="14" customFormat="1" ht="11.25">
      <c r="B547" s="209"/>
      <c r="C547" s="210"/>
      <c r="D547" s="200" t="s">
        <v>158</v>
      </c>
      <c r="E547" s="211" t="s">
        <v>19</v>
      </c>
      <c r="F547" s="212" t="s">
        <v>547</v>
      </c>
      <c r="G547" s="210"/>
      <c r="H547" s="213">
        <v>7.6</v>
      </c>
      <c r="I547" s="214"/>
      <c r="J547" s="210"/>
      <c r="K547" s="210"/>
      <c r="L547" s="215"/>
      <c r="M547" s="216"/>
      <c r="N547" s="217"/>
      <c r="O547" s="217"/>
      <c r="P547" s="217"/>
      <c r="Q547" s="217"/>
      <c r="R547" s="217"/>
      <c r="S547" s="217"/>
      <c r="T547" s="218"/>
      <c r="AT547" s="219" t="s">
        <v>158</v>
      </c>
      <c r="AU547" s="219" t="s">
        <v>167</v>
      </c>
      <c r="AV547" s="14" t="s">
        <v>81</v>
      </c>
      <c r="AW547" s="14" t="s">
        <v>33</v>
      </c>
      <c r="AX547" s="14" t="s">
        <v>72</v>
      </c>
      <c r="AY547" s="219" t="s">
        <v>146</v>
      </c>
    </row>
    <row r="548" spans="1:65" s="15" customFormat="1" ht="11.25">
      <c r="B548" s="220"/>
      <c r="C548" s="221"/>
      <c r="D548" s="200" t="s">
        <v>158</v>
      </c>
      <c r="E548" s="222" t="s">
        <v>19</v>
      </c>
      <c r="F548" s="223" t="s">
        <v>162</v>
      </c>
      <c r="G548" s="221"/>
      <c r="H548" s="224">
        <v>7.6</v>
      </c>
      <c r="I548" s="225"/>
      <c r="J548" s="221"/>
      <c r="K548" s="221"/>
      <c r="L548" s="226"/>
      <c r="M548" s="227"/>
      <c r="N548" s="228"/>
      <c r="O548" s="228"/>
      <c r="P548" s="228"/>
      <c r="Q548" s="228"/>
      <c r="R548" s="228"/>
      <c r="S548" s="228"/>
      <c r="T548" s="229"/>
      <c r="AT548" s="230" t="s">
        <v>158</v>
      </c>
      <c r="AU548" s="230" t="s">
        <v>167</v>
      </c>
      <c r="AV548" s="15" t="s">
        <v>154</v>
      </c>
      <c r="AW548" s="15" t="s">
        <v>4</v>
      </c>
      <c r="AX548" s="15" t="s">
        <v>79</v>
      </c>
      <c r="AY548" s="230" t="s">
        <v>146</v>
      </c>
    </row>
    <row r="549" spans="1:65" s="2" customFormat="1" ht="16.5" customHeight="1">
      <c r="A549" s="36"/>
      <c r="B549" s="37"/>
      <c r="C549" s="180" t="s">
        <v>548</v>
      </c>
      <c r="D549" s="180" t="s">
        <v>149</v>
      </c>
      <c r="E549" s="181" t="s">
        <v>549</v>
      </c>
      <c r="F549" s="182" t="s">
        <v>550</v>
      </c>
      <c r="G549" s="183" t="s">
        <v>152</v>
      </c>
      <c r="H549" s="184">
        <v>56.42</v>
      </c>
      <c r="I549" s="185"/>
      <c r="J549" s="186">
        <f>ROUND(I549*H549,2)</f>
        <v>0</v>
      </c>
      <c r="K549" s="182" t="s">
        <v>153</v>
      </c>
      <c r="L549" s="41"/>
      <c r="M549" s="187" t="s">
        <v>19</v>
      </c>
      <c r="N549" s="188" t="s">
        <v>43</v>
      </c>
      <c r="O549" s="66"/>
      <c r="P549" s="189">
        <f>O549*H549</f>
        <v>0</v>
      </c>
      <c r="Q549" s="189">
        <v>2.0000000000000001E-4</v>
      </c>
      <c r="R549" s="189">
        <f>Q549*H549</f>
        <v>1.1284000000000001E-2</v>
      </c>
      <c r="S549" s="189">
        <v>1.7780000000000001E-2</v>
      </c>
      <c r="T549" s="190">
        <f>S549*H549</f>
        <v>1.0031476000000001</v>
      </c>
      <c r="U549" s="36"/>
      <c r="V549" s="36"/>
      <c r="W549" s="36"/>
      <c r="X549" s="36"/>
      <c r="Y549" s="36"/>
      <c r="Z549" s="36"/>
      <c r="AA549" s="36"/>
      <c r="AB549" s="36"/>
      <c r="AC549" s="36"/>
      <c r="AD549" s="36"/>
      <c r="AE549" s="36"/>
      <c r="AR549" s="191" t="s">
        <v>154</v>
      </c>
      <c r="AT549" s="191" t="s">
        <v>149</v>
      </c>
      <c r="AU549" s="191" t="s">
        <v>167</v>
      </c>
      <c r="AY549" s="19" t="s">
        <v>146</v>
      </c>
      <c r="BE549" s="192">
        <f>IF(N549="základní",J549,0)</f>
        <v>0</v>
      </c>
      <c r="BF549" s="192">
        <f>IF(N549="snížená",J549,0)</f>
        <v>0</v>
      </c>
      <c r="BG549" s="192">
        <f>IF(N549="zákl. přenesená",J549,0)</f>
        <v>0</v>
      </c>
      <c r="BH549" s="192">
        <f>IF(N549="sníž. přenesená",J549,0)</f>
        <v>0</v>
      </c>
      <c r="BI549" s="192">
        <f>IF(N549="nulová",J549,0)</f>
        <v>0</v>
      </c>
      <c r="BJ549" s="19" t="s">
        <v>79</v>
      </c>
      <c r="BK549" s="192">
        <f>ROUND(I549*H549,2)</f>
        <v>0</v>
      </c>
      <c r="BL549" s="19" t="s">
        <v>154</v>
      </c>
      <c r="BM549" s="191" t="s">
        <v>551</v>
      </c>
    </row>
    <row r="550" spans="1:65" s="2" customFormat="1" ht="11.25">
      <c r="A550" s="36"/>
      <c r="B550" s="37"/>
      <c r="C550" s="38"/>
      <c r="D550" s="193" t="s">
        <v>156</v>
      </c>
      <c r="E550" s="38"/>
      <c r="F550" s="194" t="s">
        <v>552</v>
      </c>
      <c r="G550" s="38"/>
      <c r="H550" s="38"/>
      <c r="I550" s="195"/>
      <c r="J550" s="38"/>
      <c r="K550" s="38"/>
      <c r="L550" s="41"/>
      <c r="M550" s="196"/>
      <c r="N550" s="197"/>
      <c r="O550" s="66"/>
      <c r="P550" s="66"/>
      <c r="Q550" s="66"/>
      <c r="R550" s="66"/>
      <c r="S550" s="66"/>
      <c r="T550" s="67"/>
      <c r="U550" s="36"/>
      <c r="V550" s="36"/>
      <c r="W550" s="36"/>
      <c r="X550" s="36"/>
      <c r="Y550" s="36"/>
      <c r="Z550" s="36"/>
      <c r="AA550" s="36"/>
      <c r="AB550" s="36"/>
      <c r="AC550" s="36"/>
      <c r="AD550" s="36"/>
      <c r="AE550" s="36"/>
      <c r="AT550" s="19" t="s">
        <v>156</v>
      </c>
      <c r="AU550" s="19" t="s">
        <v>167</v>
      </c>
    </row>
    <row r="551" spans="1:65" s="13" customFormat="1" ht="11.25">
      <c r="B551" s="198"/>
      <c r="C551" s="199"/>
      <c r="D551" s="200" t="s">
        <v>158</v>
      </c>
      <c r="E551" s="201" t="s">
        <v>19</v>
      </c>
      <c r="F551" s="202" t="s">
        <v>452</v>
      </c>
      <c r="G551" s="199"/>
      <c r="H551" s="201" t="s">
        <v>19</v>
      </c>
      <c r="I551" s="203"/>
      <c r="J551" s="199"/>
      <c r="K551" s="199"/>
      <c r="L551" s="204"/>
      <c r="M551" s="205"/>
      <c r="N551" s="206"/>
      <c r="O551" s="206"/>
      <c r="P551" s="206"/>
      <c r="Q551" s="206"/>
      <c r="R551" s="206"/>
      <c r="S551" s="206"/>
      <c r="T551" s="207"/>
      <c r="AT551" s="208" t="s">
        <v>158</v>
      </c>
      <c r="AU551" s="208" t="s">
        <v>167</v>
      </c>
      <c r="AV551" s="13" t="s">
        <v>79</v>
      </c>
      <c r="AW551" s="13" t="s">
        <v>33</v>
      </c>
      <c r="AX551" s="13" t="s">
        <v>72</v>
      </c>
      <c r="AY551" s="208" t="s">
        <v>146</v>
      </c>
    </row>
    <row r="552" spans="1:65" s="13" customFormat="1" ht="11.25">
      <c r="B552" s="198"/>
      <c r="C552" s="199"/>
      <c r="D552" s="200" t="s">
        <v>158</v>
      </c>
      <c r="E552" s="201" t="s">
        <v>19</v>
      </c>
      <c r="F552" s="202" t="s">
        <v>255</v>
      </c>
      <c r="G552" s="199"/>
      <c r="H552" s="201" t="s">
        <v>19</v>
      </c>
      <c r="I552" s="203"/>
      <c r="J552" s="199"/>
      <c r="K552" s="199"/>
      <c r="L552" s="204"/>
      <c r="M552" s="205"/>
      <c r="N552" s="206"/>
      <c r="O552" s="206"/>
      <c r="P552" s="206"/>
      <c r="Q552" s="206"/>
      <c r="R552" s="206"/>
      <c r="S552" s="206"/>
      <c r="T552" s="207"/>
      <c r="AT552" s="208" t="s">
        <v>158</v>
      </c>
      <c r="AU552" s="208" t="s">
        <v>167</v>
      </c>
      <c r="AV552" s="13" t="s">
        <v>79</v>
      </c>
      <c r="AW552" s="13" t="s">
        <v>33</v>
      </c>
      <c r="AX552" s="13" t="s">
        <v>72</v>
      </c>
      <c r="AY552" s="208" t="s">
        <v>146</v>
      </c>
    </row>
    <row r="553" spans="1:65" s="13" customFormat="1" ht="11.25">
      <c r="B553" s="198"/>
      <c r="C553" s="199"/>
      <c r="D553" s="200" t="s">
        <v>158</v>
      </c>
      <c r="E553" s="201" t="s">
        <v>19</v>
      </c>
      <c r="F553" s="202" t="s">
        <v>160</v>
      </c>
      <c r="G553" s="199"/>
      <c r="H553" s="201" t="s">
        <v>19</v>
      </c>
      <c r="I553" s="203"/>
      <c r="J553" s="199"/>
      <c r="K553" s="199"/>
      <c r="L553" s="204"/>
      <c r="M553" s="205"/>
      <c r="N553" s="206"/>
      <c r="O553" s="206"/>
      <c r="P553" s="206"/>
      <c r="Q553" s="206"/>
      <c r="R553" s="206"/>
      <c r="S553" s="206"/>
      <c r="T553" s="207"/>
      <c r="AT553" s="208" t="s">
        <v>158</v>
      </c>
      <c r="AU553" s="208" t="s">
        <v>167</v>
      </c>
      <c r="AV553" s="13" t="s">
        <v>79</v>
      </c>
      <c r="AW553" s="13" t="s">
        <v>33</v>
      </c>
      <c r="AX553" s="13" t="s">
        <v>72</v>
      </c>
      <c r="AY553" s="208" t="s">
        <v>146</v>
      </c>
    </row>
    <row r="554" spans="1:65" s="13" customFormat="1" ht="11.25">
      <c r="B554" s="198"/>
      <c r="C554" s="199"/>
      <c r="D554" s="200" t="s">
        <v>158</v>
      </c>
      <c r="E554" s="201" t="s">
        <v>19</v>
      </c>
      <c r="F554" s="202" t="s">
        <v>453</v>
      </c>
      <c r="G554" s="199"/>
      <c r="H554" s="201" t="s">
        <v>19</v>
      </c>
      <c r="I554" s="203"/>
      <c r="J554" s="199"/>
      <c r="K554" s="199"/>
      <c r="L554" s="204"/>
      <c r="M554" s="205"/>
      <c r="N554" s="206"/>
      <c r="O554" s="206"/>
      <c r="P554" s="206"/>
      <c r="Q554" s="206"/>
      <c r="R554" s="206"/>
      <c r="S554" s="206"/>
      <c r="T554" s="207"/>
      <c r="AT554" s="208" t="s">
        <v>158</v>
      </c>
      <c r="AU554" s="208" t="s">
        <v>167</v>
      </c>
      <c r="AV554" s="13" t="s">
        <v>79</v>
      </c>
      <c r="AW554" s="13" t="s">
        <v>33</v>
      </c>
      <c r="AX554" s="13" t="s">
        <v>72</v>
      </c>
      <c r="AY554" s="208" t="s">
        <v>146</v>
      </c>
    </row>
    <row r="555" spans="1:65" s="13" customFormat="1" ht="11.25">
      <c r="B555" s="198"/>
      <c r="C555" s="199"/>
      <c r="D555" s="200" t="s">
        <v>158</v>
      </c>
      <c r="E555" s="201" t="s">
        <v>19</v>
      </c>
      <c r="F555" s="202" t="s">
        <v>454</v>
      </c>
      <c r="G555" s="199"/>
      <c r="H555" s="201" t="s">
        <v>19</v>
      </c>
      <c r="I555" s="203"/>
      <c r="J555" s="199"/>
      <c r="K555" s="199"/>
      <c r="L555" s="204"/>
      <c r="M555" s="205"/>
      <c r="N555" s="206"/>
      <c r="O555" s="206"/>
      <c r="P555" s="206"/>
      <c r="Q555" s="206"/>
      <c r="R555" s="206"/>
      <c r="S555" s="206"/>
      <c r="T555" s="207"/>
      <c r="AT555" s="208" t="s">
        <v>158</v>
      </c>
      <c r="AU555" s="208" t="s">
        <v>167</v>
      </c>
      <c r="AV555" s="13" t="s">
        <v>79</v>
      </c>
      <c r="AW555" s="13" t="s">
        <v>33</v>
      </c>
      <c r="AX555" s="13" t="s">
        <v>72</v>
      </c>
      <c r="AY555" s="208" t="s">
        <v>146</v>
      </c>
    </row>
    <row r="556" spans="1:65" s="14" customFormat="1" ht="11.25">
      <c r="B556" s="209"/>
      <c r="C556" s="210"/>
      <c r="D556" s="200" t="s">
        <v>158</v>
      </c>
      <c r="E556" s="211" t="s">
        <v>19</v>
      </c>
      <c r="F556" s="212" t="s">
        <v>455</v>
      </c>
      <c r="G556" s="210"/>
      <c r="H556" s="213">
        <v>56.42</v>
      </c>
      <c r="I556" s="214"/>
      <c r="J556" s="210"/>
      <c r="K556" s="210"/>
      <c r="L556" s="215"/>
      <c r="M556" s="216"/>
      <c r="N556" s="217"/>
      <c r="O556" s="217"/>
      <c r="P556" s="217"/>
      <c r="Q556" s="217"/>
      <c r="R556" s="217"/>
      <c r="S556" s="217"/>
      <c r="T556" s="218"/>
      <c r="AT556" s="219" t="s">
        <v>158</v>
      </c>
      <c r="AU556" s="219" t="s">
        <v>167</v>
      </c>
      <c r="AV556" s="14" t="s">
        <v>81</v>
      </c>
      <c r="AW556" s="14" t="s">
        <v>33</v>
      </c>
      <c r="AX556" s="14" t="s">
        <v>72</v>
      </c>
      <c r="AY556" s="219" t="s">
        <v>146</v>
      </c>
    </row>
    <row r="557" spans="1:65" s="15" customFormat="1" ht="11.25">
      <c r="B557" s="220"/>
      <c r="C557" s="221"/>
      <c r="D557" s="200" t="s">
        <v>158</v>
      </c>
      <c r="E557" s="222" t="s">
        <v>19</v>
      </c>
      <c r="F557" s="223" t="s">
        <v>162</v>
      </c>
      <c r="G557" s="221"/>
      <c r="H557" s="224">
        <v>56.42</v>
      </c>
      <c r="I557" s="225"/>
      <c r="J557" s="221"/>
      <c r="K557" s="221"/>
      <c r="L557" s="226"/>
      <c r="M557" s="227"/>
      <c r="N557" s="228"/>
      <c r="O557" s="228"/>
      <c r="P557" s="228"/>
      <c r="Q557" s="228"/>
      <c r="R557" s="228"/>
      <c r="S557" s="228"/>
      <c r="T557" s="229"/>
      <c r="AT557" s="230" t="s">
        <v>158</v>
      </c>
      <c r="AU557" s="230" t="s">
        <v>167</v>
      </c>
      <c r="AV557" s="15" t="s">
        <v>154</v>
      </c>
      <c r="AW557" s="15" t="s">
        <v>4</v>
      </c>
      <c r="AX557" s="15" t="s">
        <v>79</v>
      </c>
      <c r="AY557" s="230" t="s">
        <v>146</v>
      </c>
    </row>
    <row r="558" spans="1:65" s="2" customFormat="1" ht="21.75" customHeight="1">
      <c r="A558" s="36"/>
      <c r="B558" s="37"/>
      <c r="C558" s="180" t="s">
        <v>553</v>
      </c>
      <c r="D558" s="180" t="s">
        <v>149</v>
      </c>
      <c r="E558" s="181" t="s">
        <v>554</v>
      </c>
      <c r="F558" s="182" t="s">
        <v>555</v>
      </c>
      <c r="G558" s="183" t="s">
        <v>294</v>
      </c>
      <c r="H558" s="184">
        <v>9.1</v>
      </c>
      <c r="I558" s="185"/>
      <c r="J558" s="186">
        <f>ROUND(I558*H558,2)</f>
        <v>0</v>
      </c>
      <c r="K558" s="182" t="s">
        <v>153</v>
      </c>
      <c r="L558" s="41"/>
      <c r="M558" s="187" t="s">
        <v>19</v>
      </c>
      <c r="N558" s="188" t="s">
        <v>43</v>
      </c>
      <c r="O558" s="66"/>
      <c r="P558" s="189">
        <f>O558*H558</f>
        <v>0</v>
      </c>
      <c r="Q558" s="189">
        <v>3.0000000000000001E-5</v>
      </c>
      <c r="R558" s="189">
        <f>Q558*H558</f>
        <v>2.7300000000000002E-4</v>
      </c>
      <c r="S558" s="189">
        <v>4.6299999999999996E-3</v>
      </c>
      <c r="T558" s="190">
        <f>S558*H558</f>
        <v>4.2132999999999997E-2</v>
      </c>
      <c r="U558" s="36"/>
      <c r="V558" s="36"/>
      <c r="W558" s="36"/>
      <c r="X558" s="36"/>
      <c r="Y558" s="36"/>
      <c r="Z558" s="36"/>
      <c r="AA558" s="36"/>
      <c r="AB558" s="36"/>
      <c r="AC558" s="36"/>
      <c r="AD558" s="36"/>
      <c r="AE558" s="36"/>
      <c r="AR558" s="191" t="s">
        <v>154</v>
      </c>
      <c r="AT558" s="191" t="s">
        <v>149</v>
      </c>
      <c r="AU558" s="191" t="s">
        <v>167</v>
      </c>
      <c r="AY558" s="19" t="s">
        <v>146</v>
      </c>
      <c r="BE558" s="192">
        <f>IF(N558="základní",J558,0)</f>
        <v>0</v>
      </c>
      <c r="BF558" s="192">
        <f>IF(N558="snížená",J558,0)</f>
        <v>0</v>
      </c>
      <c r="BG558" s="192">
        <f>IF(N558="zákl. přenesená",J558,0)</f>
        <v>0</v>
      </c>
      <c r="BH558" s="192">
        <f>IF(N558="sníž. přenesená",J558,0)</f>
        <v>0</v>
      </c>
      <c r="BI558" s="192">
        <f>IF(N558="nulová",J558,0)</f>
        <v>0</v>
      </c>
      <c r="BJ558" s="19" t="s">
        <v>79</v>
      </c>
      <c r="BK558" s="192">
        <f>ROUND(I558*H558,2)</f>
        <v>0</v>
      </c>
      <c r="BL558" s="19" t="s">
        <v>154</v>
      </c>
      <c r="BM558" s="191" t="s">
        <v>556</v>
      </c>
    </row>
    <row r="559" spans="1:65" s="2" customFormat="1" ht="11.25">
      <c r="A559" s="36"/>
      <c r="B559" s="37"/>
      <c r="C559" s="38"/>
      <c r="D559" s="193" t="s">
        <v>156</v>
      </c>
      <c r="E559" s="38"/>
      <c r="F559" s="194" t="s">
        <v>557</v>
      </c>
      <c r="G559" s="38"/>
      <c r="H559" s="38"/>
      <c r="I559" s="195"/>
      <c r="J559" s="38"/>
      <c r="K559" s="38"/>
      <c r="L559" s="41"/>
      <c r="M559" s="196"/>
      <c r="N559" s="197"/>
      <c r="O559" s="66"/>
      <c r="P559" s="66"/>
      <c r="Q559" s="66"/>
      <c r="R559" s="66"/>
      <c r="S559" s="66"/>
      <c r="T559" s="67"/>
      <c r="U559" s="36"/>
      <c r="V559" s="36"/>
      <c r="W559" s="36"/>
      <c r="X559" s="36"/>
      <c r="Y559" s="36"/>
      <c r="Z559" s="36"/>
      <c r="AA559" s="36"/>
      <c r="AB559" s="36"/>
      <c r="AC559" s="36"/>
      <c r="AD559" s="36"/>
      <c r="AE559" s="36"/>
      <c r="AT559" s="19" t="s">
        <v>156</v>
      </c>
      <c r="AU559" s="19" t="s">
        <v>167</v>
      </c>
    </row>
    <row r="560" spans="1:65" s="13" customFormat="1" ht="11.25">
      <c r="B560" s="198"/>
      <c r="C560" s="199"/>
      <c r="D560" s="200" t="s">
        <v>158</v>
      </c>
      <c r="E560" s="201" t="s">
        <v>19</v>
      </c>
      <c r="F560" s="202" t="s">
        <v>452</v>
      </c>
      <c r="G560" s="199"/>
      <c r="H560" s="201" t="s">
        <v>19</v>
      </c>
      <c r="I560" s="203"/>
      <c r="J560" s="199"/>
      <c r="K560" s="199"/>
      <c r="L560" s="204"/>
      <c r="M560" s="205"/>
      <c r="N560" s="206"/>
      <c r="O560" s="206"/>
      <c r="P560" s="206"/>
      <c r="Q560" s="206"/>
      <c r="R560" s="206"/>
      <c r="S560" s="206"/>
      <c r="T560" s="207"/>
      <c r="AT560" s="208" t="s">
        <v>158</v>
      </c>
      <c r="AU560" s="208" t="s">
        <v>167</v>
      </c>
      <c r="AV560" s="13" t="s">
        <v>79</v>
      </c>
      <c r="AW560" s="13" t="s">
        <v>33</v>
      </c>
      <c r="AX560" s="13" t="s">
        <v>72</v>
      </c>
      <c r="AY560" s="208" t="s">
        <v>146</v>
      </c>
    </row>
    <row r="561" spans="1:65" s="13" customFormat="1" ht="11.25">
      <c r="B561" s="198"/>
      <c r="C561" s="199"/>
      <c r="D561" s="200" t="s">
        <v>158</v>
      </c>
      <c r="E561" s="201" t="s">
        <v>19</v>
      </c>
      <c r="F561" s="202" t="s">
        <v>255</v>
      </c>
      <c r="G561" s="199"/>
      <c r="H561" s="201" t="s">
        <v>19</v>
      </c>
      <c r="I561" s="203"/>
      <c r="J561" s="199"/>
      <c r="K561" s="199"/>
      <c r="L561" s="204"/>
      <c r="M561" s="205"/>
      <c r="N561" s="206"/>
      <c r="O561" s="206"/>
      <c r="P561" s="206"/>
      <c r="Q561" s="206"/>
      <c r="R561" s="206"/>
      <c r="S561" s="206"/>
      <c r="T561" s="207"/>
      <c r="AT561" s="208" t="s">
        <v>158</v>
      </c>
      <c r="AU561" s="208" t="s">
        <v>167</v>
      </c>
      <c r="AV561" s="13" t="s">
        <v>79</v>
      </c>
      <c r="AW561" s="13" t="s">
        <v>33</v>
      </c>
      <c r="AX561" s="13" t="s">
        <v>72</v>
      </c>
      <c r="AY561" s="208" t="s">
        <v>146</v>
      </c>
    </row>
    <row r="562" spans="1:65" s="13" customFormat="1" ht="11.25">
      <c r="B562" s="198"/>
      <c r="C562" s="199"/>
      <c r="D562" s="200" t="s">
        <v>158</v>
      </c>
      <c r="E562" s="201" t="s">
        <v>19</v>
      </c>
      <c r="F562" s="202" t="s">
        <v>160</v>
      </c>
      <c r="G562" s="199"/>
      <c r="H562" s="201" t="s">
        <v>19</v>
      </c>
      <c r="I562" s="203"/>
      <c r="J562" s="199"/>
      <c r="K562" s="199"/>
      <c r="L562" s="204"/>
      <c r="M562" s="205"/>
      <c r="N562" s="206"/>
      <c r="O562" s="206"/>
      <c r="P562" s="206"/>
      <c r="Q562" s="206"/>
      <c r="R562" s="206"/>
      <c r="S562" s="206"/>
      <c r="T562" s="207"/>
      <c r="AT562" s="208" t="s">
        <v>158</v>
      </c>
      <c r="AU562" s="208" t="s">
        <v>167</v>
      </c>
      <c r="AV562" s="13" t="s">
        <v>79</v>
      </c>
      <c r="AW562" s="13" t="s">
        <v>33</v>
      </c>
      <c r="AX562" s="13" t="s">
        <v>72</v>
      </c>
      <c r="AY562" s="208" t="s">
        <v>146</v>
      </c>
    </row>
    <row r="563" spans="1:65" s="13" customFormat="1" ht="11.25">
      <c r="B563" s="198"/>
      <c r="C563" s="199"/>
      <c r="D563" s="200" t="s">
        <v>158</v>
      </c>
      <c r="E563" s="201" t="s">
        <v>19</v>
      </c>
      <c r="F563" s="202" t="s">
        <v>453</v>
      </c>
      <c r="G563" s="199"/>
      <c r="H563" s="201" t="s">
        <v>19</v>
      </c>
      <c r="I563" s="203"/>
      <c r="J563" s="199"/>
      <c r="K563" s="199"/>
      <c r="L563" s="204"/>
      <c r="M563" s="205"/>
      <c r="N563" s="206"/>
      <c r="O563" s="206"/>
      <c r="P563" s="206"/>
      <c r="Q563" s="206"/>
      <c r="R563" s="206"/>
      <c r="S563" s="206"/>
      <c r="T563" s="207"/>
      <c r="AT563" s="208" t="s">
        <v>158</v>
      </c>
      <c r="AU563" s="208" t="s">
        <v>167</v>
      </c>
      <c r="AV563" s="13" t="s">
        <v>79</v>
      </c>
      <c r="AW563" s="13" t="s">
        <v>33</v>
      </c>
      <c r="AX563" s="13" t="s">
        <v>72</v>
      </c>
      <c r="AY563" s="208" t="s">
        <v>146</v>
      </c>
    </row>
    <row r="564" spans="1:65" s="13" customFormat="1" ht="11.25">
      <c r="B564" s="198"/>
      <c r="C564" s="199"/>
      <c r="D564" s="200" t="s">
        <v>158</v>
      </c>
      <c r="E564" s="201" t="s">
        <v>19</v>
      </c>
      <c r="F564" s="202" t="s">
        <v>454</v>
      </c>
      <c r="G564" s="199"/>
      <c r="H564" s="201" t="s">
        <v>19</v>
      </c>
      <c r="I564" s="203"/>
      <c r="J564" s="199"/>
      <c r="K564" s="199"/>
      <c r="L564" s="204"/>
      <c r="M564" s="205"/>
      <c r="N564" s="206"/>
      <c r="O564" s="206"/>
      <c r="P564" s="206"/>
      <c r="Q564" s="206"/>
      <c r="R564" s="206"/>
      <c r="S564" s="206"/>
      <c r="T564" s="207"/>
      <c r="AT564" s="208" t="s">
        <v>158</v>
      </c>
      <c r="AU564" s="208" t="s">
        <v>167</v>
      </c>
      <c r="AV564" s="13" t="s">
        <v>79</v>
      </c>
      <c r="AW564" s="13" t="s">
        <v>33</v>
      </c>
      <c r="AX564" s="13" t="s">
        <v>72</v>
      </c>
      <c r="AY564" s="208" t="s">
        <v>146</v>
      </c>
    </row>
    <row r="565" spans="1:65" s="14" customFormat="1" ht="11.25">
      <c r="B565" s="209"/>
      <c r="C565" s="210"/>
      <c r="D565" s="200" t="s">
        <v>158</v>
      </c>
      <c r="E565" s="211" t="s">
        <v>19</v>
      </c>
      <c r="F565" s="212" t="s">
        <v>558</v>
      </c>
      <c r="G565" s="210"/>
      <c r="H565" s="213">
        <v>9.1</v>
      </c>
      <c r="I565" s="214"/>
      <c r="J565" s="210"/>
      <c r="K565" s="210"/>
      <c r="L565" s="215"/>
      <c r="M565" s="216"/>
      <c r="N565" s="217"/>
      <c r="O565" s="217"/>
      <c r="P565" s="217"/>
      <c r="Q565" s="217"/>
      <c r="R565" s="217"/>
      <c r="S565" s="217"/>
      <c r="T565" s="218"/>
      <c r="AT565" s="219" t="s">
        <v>158</v>
      </c>
      <c r="AU565" s="219" t="s">
        <v>167</v>
      </c>
      <c r="AV565" s="14" t="s">
        <v>81</v>
      </c>
      <c r="AW565" s="14" t="s">
        <v>33</v>
      </c>
      <c r="AX565" s="14" t="s">
        <v>72</v>
      </c>
      <c r="AY565" s="219" t="s">
        <v>146</v>
      </c>
    </row>
    <row r="566" spans="1:65" s="15" customFormat="1" ht="11.25">
      <c r="B566" s="220"/>
      <c r="C566" s="221"/>
      <c r="D566" s="200" t="s">
        <v>158</v>
      </c>
      <c r="E566" s="222" t="s">
        <v>19</v>
      </c>
      <c r="F566" s="223" t="s">
        <v>162</v>
      </c>
      <c r="G566" s="221"/>
      <c r="H566" s="224">
        <v>9.1</v>
      </c>
      <c r="I566" s="225"/>
      <c r="J566" s="221"/>
      <c r="K566" s="221"/>
      <c r="L566" s="226"/>
      <c r="M566" s="227"/>
      <c r="N566" s="228"/>
      <c r="O566" s="228"/>
      <c r="P566" s="228"/>
      <c r="Q566" s="228"/>
      <c r="R566" s="228"/>
      <c r="S566" s="228"/>
      <c r="T566" s="229"/>
      <c r="AT566" s="230" t="s">
        <v>158</v>
      </c>
      <c r="AU566" s="230" t="s">
        <v>167</v>
      </c>
      <c r="AV566" s="15" t="s">
        <v>154</v>
      </c>
      <c r="AW566" s="15" t="s">
        <v>4</v>
      </c>
      <c r="AX566" s="15" t="s">
        <v>79</v>
      </c>
      <c r="AY566" s="230" t="s">
        <v>146</v>
      </c>
    </row>
    <row r="567" spans="1:65" s="2" customFormat="1" ht="21.75" customHeight="1">
      <c r="A567" s="36"/>
      <c r="B567" s="37"/>
      <c r="C567" s="180" t="s">
        <v>559</v>
      </c>
      <c r="D567" s="180" t="s">
        <v>149</v>
      </c>
      <c r="E567" s="181" t="s">
        <v>560</v>
      </c>
      <c r="F567" s="182" t="s">
        <v>561</v>
      </c>
      <c r="G567" s="183" t="s">
        <v>227</v>
      </c>
      <c r="H567" s="184">
        <v>2</v>
      </c>
      <c r="I567" s="185"/>
      <c r="J567" s="186">
        <f>ROUND(I567*H567,2)</f>
        <v>0</v>
      </c>
      <c r="K567" s="182" t="s">
        <v>153</v>
      </c>
      <c r="L567" s="41"/>
      <c r="M567" s="187" t="s">
        <v>19</v>
      </c>
      <c r="N567" s="188" t="s">
        <v>43</v>
      </c>
      <c r="O567" s="66"/>
      <c r="P567" s="189">
        <f>O567*H567</f>
        <v>0</v>
      </c>
      <c r="Q567" s="189">
        <v>0</v>
      </c>
      <c r="R567" s="189">
        <f>Q567*H567</f>
        <v>0</v>
      </c>
      <c r="S567" s="189">
        <v>5.0000000000000001E-3</v>
      </c>
      <c r="T567" s="190">
        <f>S567*H567</f>
        <v>0.01</v>
      </c>
      <c r="U567" s="36"/>
      <c r="V567" s="36"/>
      <c r="W567" s="36"/>
      <c r="X567" s="36"/>
      <c r="Y567" s="36"/>
      <c r="Z567" s="36"/>
      <c r="AA567" s="36"/>
      <c r="AB567" s="36"/>
      <c r="AC567" s="36"/>
      <c r="AD567" s="36"/>
      <c r="AE567" s="36"/>
      <c r="AR567" s="191" t="s">
        <v>154</v>
      </c>
      <c r="AT567" s="191" t="s">
        <v>149</v>
      </c>
      <c r="AU567" s="191" t="s">
        <v>167</v>
      </c>
      <c r="AY567" s="19" t="s">
        <v>146</v>
      </c>
      <c r="BE567" s="192">
        <f>IF(N567="základní",J567,0)</f>
        <v>0</v>
      </c>
      <c r="BF567" s="192">
        <f>IF(N567="snížená",J567,0)</f>
        <v>0</v>
      </c>
      <c r="BG567" s="192">
        <f>IF(N567="zákl. přenesená",J567,0)</f>
        <v>0</v>
      </c>
      <c r="BH567" s="192">
        <f>IF(N567="sníž. přenesená",J567,0)</f>
        <v>0</v>
      </c>
      <c r="BI567" s="192">
        <f>IF(N567="nulová",J567,0)</f>
        <v>0</v>
      </c>
      <c r="BJ567" s="19" t="s">
        <v>79</v>
      </c>
      <c r="BK567" s="192">
        <f>ROUND(I567*H567,2)</f>
        <v>0</v>
      </c>
      <c r="BL567" s="19" t="s">
        <v>154</v>
      </c>
      <c r="BM567" s="191" t="s">
        <v>562</v>
      </c>
    </row>
    <row r="568" spans="1:65" s="2" customFormat="1" ht="11.25">
      <c r="A568" s="36"/>
      <c r="B568" s="37"/>
      <c r="C568" s="38"/>
      <c r="D568" s="193" t="s">
        <v>156</v>
      </c>
      <c r="E568" s="38"/>
      <c r="F568" s="194" t="s">
        <v>563</v>
      </c>
      <c r="G568" s="38"/>
      <c r="H568" s="38"/>
      <c r="I568" s="195"/>
      <c r="J568" s="38"/>
      <c r="K568" s="38"/>
      <c r="L568" s="41"/>
      <c r="M568" s="196"/>
      <c r="N568" s="197"/>
      <c r="O568" s="66"/>
      <c r="P568" s="66"/>
      <c r="Q568" s="66"/>
      <c r="R568" s="66"/>
      <c r="S568" s="66"/>
      <c r="T568" s="67"/>
      <c r="U568" s="36"/>
      <c r="V568" s="36"/>
      <c r="W568" s="36"/>
      <c r="X568" s="36"/>
      <c r="Y568" s="36"/>
      <c r="Z568" s="36"/>
      <c r="AA568" s="36"/>
      <c r="AB568" s="36"/>
      <c r="AC568" s="36"/>
      <c r="AD568" s="36"/>
      <c r="AE568" s="36"/>
      <c r="AT568" s="19" t="s">
        <v>156</v>
      </c>
      <c r="AU568" s="19" t="s">
        <v>167</v>
      </c>
    </row>
    <row r="569" spans="1:65" s="13" customFormat="1" ht="11.25">
      <c r="B569" s="198"/>
      <c r="C569" s="199"/>
      <c r="D569" s="200" t="s">
        <v>158</v>
      </c>
      <c r="E569" s="201" t="s">
        <v>19</v>
      </c>
      <c r="F569" s="202" t="s">
        <v>255</v>
      </c>
      <c r="G569" s="199"/>
      <c r="H569" s="201" t="s">
        <v>19</v>
      </c>
      <c r="I569" s="203"/>
      <c r="J569" s="199"/>
      <c r="K569" s="199"/>
      <c r="L569" s="204"/>
      <c r="M569" s="205"/>
      <c r="N569" s="206"/>
      <c r="O569" s="206"/>
      <c r="P569" s="206"/>
      <c r="Q569" s="206"/>
      <c r="R569" s="206"/>
      <c r="S569" s="206"/>
      <c r="T569" s="207"/>
      <c r="AT569" s="208" t="s">
        <v>158</v>
      </c>
      <c r="AU569" s="208" t="s">
        <v>167</v>
      </c>
      <c r="AV569" s="13" t="s">
        <v>79</v>
      </c>
      <c r="AW569" s="13" t="s">
        <v>33</v>
      </c>
      <c r="AX569" s="13" t="s">
        <v>72</v>
      </c>
      <c r="AY569" s="208" t="s">
        <v>146</v>
      </c>
    </row>
    <row r="570" spans="1:65" s="13" customFormat="1" ht="11.25">
      <c r="B570" s="198"/>
      <c r="C570" s="199"/>
      <c r="D570" s="200" t="s">
        <v>158</v>
      </c>
      <c r="E570" s="201" t="s">
        <v>19</v>
      </c>
      <c r="F570" s="202" t="s">
        <v>160</v>
      </c>
      <c r="G570" s="199"/>
      <c r="H570" s="201" t="s">
        <v>19</v>
      </c>
      <c r="I570" s="203"/>
      <c r="J570" s="199"/>
      <c r="K570" s="199"/>
      <c r="L570" s="204"/>
      <c r="M570" s="205"/>
      <c r="N570" s="206"/>
      <c r="O570" s="206"/>
      <c r="P570" s="206"/>
      <c r="Q570" s="206"/>
      <c r="R570" s="206"/>
      <c r="S570" s="206"/>
      <c r="T570" s="207"/>
      <c r="AT570" s="208" t="s">
        <v>158</v>
      </c>
      <c r="AU570" s="208" t="s">
        <v>167</v>
      </c>
      <c r="AV570" s="13" t="s">
        <v>79</v>
      </c>
      <c r="AW570" s="13" t="s">
        <v>33</v>
      </c>
      <c r="AX570" s="13" t="s">
        <v>72</v>
      </c>
      <c r="AY570" s="208" t="s">
        <v>146</v>
      </c>
    </row>
    <row r="571" spans="1:65" s="13" customFormat="1" ht="11.25">
      <c r="B571" s="198"/>
      <c r="C571" s="199"/>
      <c r="D571" s="200" t="s">
        <v>158</v>
      </c>
      <c r="E571" s="201" t="s">
        <v>19</v>
      </c>
      <c r="F571" s="202" t="s">
        <v>530</v>
      </c>
      <c r="G571" s="199"/>
      <c r="H571" s="201" t="s">
        <v>19</v>
      </c>
      <c r="I571" s="203"/>
      <c r="J571" s="199"/>
      <c r="K571" s="199"/>
      <c r="L571" s="204"/>
      <c r="M571" s="205"/>
      <c r="N571" s="206"/>
      <c r="O571" s="206"/>
      <c r="P571" s="206"/>
      <c r="Q571" s="206"/>
      <c r="R571" s="206"/>
      <c r="S571" s="206"/>
      <c r="T571" s="207"/>
      <c r="AT571" s="208" t="s">
        <v>158</v>
      </c>
      <c r="AU571" s="208" t="s">
        <v>167</v>
      </c>
      <c r="AV571" s="13" t="s">
        <v>79</v>
      </c>
      <c r="AW571" s="13" t="s">
        <v>33</v>
      </c>
      <c r="AX571" s="13" t="s">
        <v>72</v>
      </c>
      <c r="AY571" s="208" t="s">
        <v>146</v>
      </c>
    </row>
    <row r="572" spans="1:65" s="14" customFormat="1" ht="11.25">
      <c r="B572" s="209"/>
      <c r="C572" s="210"/>
      <c r="D572" s="200" t="s">
        <v>158</v>
      </c>
      <c r="E572" s="211" t="s">
        <v>19</v>
      </c>
      <c r="F572" s="212" t="s">
        <v>81</v>
      </c>
      <c r="G572" s="210"/>
      <c r="H572" s="213">
        <v>2</v>
      </c>
      <c r="I572" s="214"/>
      <c r="J572" s="210"/>
      <c r="K572" s="210"/>
      <c r="L572" s="215"/>
      <c r="M572" s="216"/>
      <c r="N572" s="217"/>
      <c r="O572" s="217"/>
      <c r="P572" s="217"/>
      <c r="Q572" s="217"/>
      <c r="R572" s="217"/>
      <c r="S572" s="217"/>
      <c r="T572" s="218"/>
      <c r="AT572" s="219" t="s">
        <v>158</v>
      </c>
      <c r="AU572" s="219" t="s">
        <v>167</v>
      </c>
      <c r="AV572" s="14" t="s">
        <v>81</v>
      </c>
      <c r="AW572" s="14" t="s">
        <v>33</v>
      </c>
      <c r="AX572" s="14" t="s">
        <v>72</v>
      </c>
      <c r="AY572" s="219" t="s">
        <v>146</v>
      </c>
    </row>
    <row r="573" spans="1:65" s="15" customFormat="1" ht="11.25">
      <c r="B573" s="220"/>
      <c r="C573" s="221"/>
      <c r="D573" s="200" t="s">
        <v>158</v>
      </c>
      <c r="E573" s="222" t="s">
        <v>19</v>
      </c>
      <c r="F573" s="223" t="s">
        <v>162</v>
      </c>
      <c r="G573" s="221"/>
      <c r="H573" s="224">
        <v>2</v>
      </c>
      <c r="I573" s="225"/>
      <c r="J573" s="221"/>
      <c r="K573" s="221"/>
      <c r="L573" s="226"/>
      <c r="M573" s="227"/>
      <c r="N573" s="228"/>
      <c r="O573" s="228"/>
      <c r="P573" s="228"/>
      <c r="Q573" s="228"/>
      <c r="R573" s="228"/>
      <c r="S573" s="228"/>
      <c r="T573" s="229"/>
      <c r="AT573" s="230" t="s">
        <v>158</v>
      </c>
      <c r="AU573" s="230" t="s">
        <v>167</v>
      </c>
      <c r="AV573" s="15" t="s">
        <v>154</v>
      </c>
      <c r="AW573" s="15" t="s">
        <v>4</v>
      </c>
      <c r="AX573" s="15" t="s">
        <v>79</v>
      </c>
      <c r="AY573" s="230" t="s">
        <v>146</v>
      </c>
    </row>
    <row r="574" spans="1:65" s="2" customFormat="1" ht="16.5" customHeight="1">
      <c r="A574" s="36"/>
      <c r="B574" s="37"/>
      <c r="C574" s="180" t="s">
        <v>564</v>
      </c>
      <c r="D574" s="180" t="s">
        <v>149</v>
      </c>
      <c r="E574" s="181" t="s">
        <v>565</v>
      </c>
      <c r="F574" s="182" t="s">
        <v>566</v>
      </c>
      <c r="G574" s="183" t="s">
        <v>227</v>
      </c>
      <c r="H574" s="184">
        <v>3</v>
      </c>
      <c r="I574" s="185"/>
      <c r="J574" s="186">
        <f>ROUND(I574*H574,2)</f>
        <v>0</v>
      </c>
      <c r="K574" s="182" t="s">
        <v>153</v>
      </c>
      <c r="L574" s="41"/>
      <c r="M574" s="187" t="s">
        <v>19</v>
      </c>
      <c r="N574" s="188" t="s">
        <v>43</v>
      </c>
      <c r="O574" s="66"/>
      <c r="P574" s="189">
        <f>O574*H574</f>
        <v>0</v>
      </c>
      <c r="Q574" s="189">
        <v>0</v>
      </c>
      <c r="R574" s="189">
        <f>Q574*H574</f>
        <v>0</v>
      </c>
      <c r="S574" s="189">
        <v>2.4E-2</v>
      </c>
      <c r="T574" s="190">
        <f>S574*H574</f>
        <v>7.2000000000000008E-2</v>
      </c>
      <c r="U574" s="36"/>
      <c r="V574" s="36"/>
      <c r="W574" s="36"/>
      <c r="X574" s="36"/>
      <c r="Y574" s="36"/>
      <c r="Z574" s="36"/>
      <c r="AA574" s="36"/>
      <c r="AB574" s="36"/>
      <c r="AC574" s="36"/>
      <c r="AD574" s="36"/>
      <c r="AE574" s="36"/>
      <c r="AR574" s="191" t="s">
        <v>154</v>
      </c>
      <c r="AT574" s="191" t="s">
        <v>149</v>
      </c>
      <c r="AU574" s="191" t="s">
        <v>167</v>
      </c>
      <c r="AY574" s="19" t="s">
        <v>146</v>
      </c>
      <c r="BE574" s="192">
        <f>IF(N574="základní",J574,0)</f>
        <v>0</v>
      </c>
      <c r="BF574" s="192">
        <f>IF(N574="snížená",J574,0)</f>
        <v>0</v>
      </c>
      <c r="BG574" s="192">
        <f>IF(N574="zákl. přenesená",J574,0)</f>
        <v>0</v>
      </c>
      <c r="BH574" s="192">
        <f>IF(N574="sníž. přenesená",J574,0)</f>
        <v>0</v>
      </c>
      <c r="BI574" s="192">
        <f>IF(N574="nulová",J574,0)</f>
        <v>0</v>
      </c>
      <c r="BJ574" s="19" t="s">
        <v>79</v>
      </c>
      <c r="BK574" s="192">
        <f>ROUND(I574*H574,2)</f>
        <v>0</v>
      </c>
      <c r="BL574" s="19" t="s">
        <v>154</v>
      </c>
      <c r="BM574" s="191" t="s">
        <v>567</v>
      </c>
    </row>
    <row r="575" spans="1:65" s="2" customFormat="1" ht="11.25">
      <c r="A575" s="36"/>
      <c r="B575" s="37"/>
      <c r="C575" s="38"/>
      <c r="D575" s="193" t="s">
        <v>156</v>
      </c>
      <c r="E575" s="38"/>
      <c r="F575" s="194" t="s">
        <v>568</v>
      </c>
      <c r="G575" s="38"/>
      <c r="H575" s="38"/>
      <c r="I575" s="195"/>
      <c r="J575" s="38"/>
      <c r="K575" s="38"/>
      <c r="L575" s="41"/>
      <c r="M575" s="196"/>
      <c r="N575" s="197"/>
      <c r="O575" s="66"/>
      <c r="P575" s="66"/>
      <c r="Q575" s="66"/>
      <c r="R575" s="66"/>
      <c r="S575" s="66"/>
      <c r="T575" s="67"/>
      <c r="U575" s="36"/>
      <c r="V575" s="36"/>
      <c r="W575" s="36"/>
      <c r="X575" s="36"/>
      <c r="Y575" s="36"/>
      <c r="Z575" s="36"/>
      <c r="AA575" s="36"/>
      <c r="AB575" s="36"/>
      <c r="AC575" s="36"/>
      <c r="AD575" s="36"/>
      <c r="AE575" s="36"/>
      <c r="AT575" s="19" t="s">
        <v>156</v>
      </c>
      <c r="AU575" s="19" t="s">
        <v>167</v>
      </c>
    </row>
    <row r="576" spans="1:65" s="13" customFormat="1" ht="11.25">
      <c r="B576" s="198"/>
      <c r="C576" s="199"/>
      <c r="D576" s="200" t="s">
        <v>158</v>
      </c>
      <c r="E576" s="201" t="s">
        <v>19</v>
      </c>
      <c r="F576" s="202" t="s">
        <v>255</v>
      </c>
      <c r="G576" s="199"/>
      <c r="H576" s="201" t="s">
        <v>19</v>
      </c>
      <c r="I576" s="203"/>
      <c r="J576" s="199"/>
      <c r="K576" s="199"/>
      <c r="L576" s="204"/>
      <c r="M576" s="205"/>
      <c r="N576" s="206"/>
      <c r="O576" s="206"/>
      <c r="P576" s="206"/>
      <c r="Q576" s="206"/>
      <c r="R576" s="206"/>
      <c r="S576" s="206"/>
      <c r="T576" s="207"/>
      <c r="AT576" s="208" t="s">
        <v>158</v>
      </c>
      <c r="AU576" s="208" t="s">
        <v>167</v>
      </c>
      <c r="AV576" s="13" t="s">
        <v>79</v>
      </c>
      <c r="AW576" s="13" t="s">
        <v>33</v>
      </c>
      <c r="AX576" s="13" t="s">
        <v>72</v>
      </c>
      <c r="AY576" s="208" t="s">
        <v>146</v>
      </c>
    </row>
    <row r="577" spans="1:65" s="13" customFormat="1" ht="11.25">
      <c r="B577" s="198"/>
      <c r="C577" s="199"/>
      <c r="D577" s="200" t="s">
        <v>158</v>
      </c>
      <c r="E577" s="201" t="s">
        <v>19</v>
      </c>
      <c r="F577" s="202" t="s">
        <v>160</v>
      </c>
      <c r="G577" s="199"/>
      <c r="H577" s="201" t="s">
        <v>19</v>
      </c>
      <c r="I577" s="203"/>
      <c r="J577" s="199"/>
      <c r="K577" s="199"/>
      <c r="L577" s="204"/>
      <c r="M577" s="205"/>
      <c r="N577" s="206"/>
      <c r="O577" s="206"/>
      <c r="P577" s="206"/>
      <c r="Q577" s="206"/>
      <c r="R577" s="206"/>
      <c r="S577" s="206"/>
      <c r="T577" s="207"/>
      <c r="AT577" s="208" t="s">
        <v>158</v>
      </c>
      <c r="AU577" s="208" t="s">
        <v>167</v>
      </c>
      <c r="AV577" s="13" t="s">
        <v>79</v>
      </c>
      <c r="AW577" s="13" t="s">
        <v>33</v>
      </c>
      <c r="AX577" s="13" t="s">
        <v>72</v>
      </c>
      <c r="AY577" s="208" t="s">
        <v>146</v>
      </c>
    </row>
    <row r="578" spans="1:65" s="13" customFormat="1" ht="11.25">
      <c r="B578" s="198"/>
      <c r="C578" s="199"/>
      <c r="D578" s="200" t="s">
        <v>158</v>
      </c>
      <c r="E578" s="201" t="s">
        <v>19</v>
      </c>
      <c r="F578" s="202" t="s">
        <v>569</v>
      </c>
      <c r="G578" s="199"/>
      <c r="H578" s="201" t="s">
        <v>19</v>
      </c>
      <c r="I578" s="203"/>
      <c r="J578" s="199"/>
      <c r="K578" s="199"/>
      <c r="L578" s="204"/>
      <c r="M578" s="205"/>
      <c r="N578" s="206"/>
      <c r="O578" s="206"/>
      <c r="P578" s="206"/>
      <c r="Q578" s="206"/>
      <c r="R578" s="206"/>
      <c r="S578" s="206"/>
      <c r="T578" s="207"/>
      <c r="AT578" s="208" t="s">
        <v>158</v>
      </c>
      <c r="AU578" s="208" t="s">
        <v>167</v>
      </c>
      <c r="AV578" s="13" t="s">
        <v>79</v>
      </c>
      <c r="AW578" s="13" t="s">
        <v>33</v>
      </c>
      <c r="AX578" s="13" t="s">
        <v>72</v>
      </c>
      <c r="AY578" s="208" t="s">
        <v>146</v>
      </c>
    </row>
    <row r="579" spans="1:65" s="14" customFormat="1" ht="11.25">
      <c r="B579" s="209"/>
      <c r="C579" s="210"/>
      <c r="D579" s="200" t="s">
        <v>158</v>
      </c>
      <c r="E579" s="211" t="s">
        <v>19</v>
      </c>
      <c r="F579" s="212" t="s">
        <v>167</v>
      </c>
      <c r="G579" s="210"/>
      <c r="H579" s="213">
        <v>3</v>
      </c>
      <c r="I579" s="214"/>
      <c r="J579" s="210"/>
      <c r="K579" s="210"/>
      <c r="L579" s="215"/>
      <c r="M579" s="216"/>
      <c r="N579" s="217"/>
      <c r="O579" s="217"/>
      <c r="P579" s="217"/>
      <c r="Q579" s="217"/>
      <c r="R579" s="217"/>
      <c r="S579" s="217"/>
      <c r="T579" s="218"/>
      <c r="AT579" s="219" t="s">
        <v>158</v>
      </c>
      <c r="AU579" s="219" t="s">
        <v>167</v>
      </c>
      <c r="AV579" s="14" t="s">
        <v>81</v>
      </c>
      <c r="AW579" s="14" t="s">
        <v>33</v>
      </c>
      <c r="AX579" s="14" t="s">
        <v>72</v>
      </c>
      <c r="AY579" s="219" t="s">
        <v>146</v>
      </c>
    </row>
    <row r="580" spans="1:65" s="15" customFormat="1" ht="11.25">
      <c r="B580" s="220"/>
      <c r="C580" s="221"/>
      <c r="D580" s="200" t="s">
        <v>158</v>
      </c>
      <c r="E580" s="222" t="s">
        <v>19</v>
      </c>
      <c r="F580" s="223" t="s">
        <v>162</v>
      </c>
      <c r="G580" s="221"/>
      <c r="H580" s="224">
        <v>3</v>
      </c>
      <c r="I580" s="225"/>
      <c r="J580" s="221"/>
      <c r="K580" s="221"/>
      <c r="L580" s="226"/>
      <c r="M580" s="227"/>
      <c r="N580" s="228"/>
      <c r="O580" s="228"/>
      <c r="P580" s="228"/>
      <c r="Q580" s="228"/>
      <c r="R580" s="228"/>
      <c r="S580" s="228"/>
      <c r="T580" s="229"/>
      <c r="AT580" s="230" t="s">
        <v>158</v>
      </c>
      <c r="AU580" s="230" t="s">
        <v>167</v>
      </c>
      <c r="AV580" s="15" t="s">
        <v>154</v>
      </c>
      <c r="AW580" s="15" t="s">
        <v>4</v>
      </c>
      <c r="AX580" s="15" t="s">
        <v>79</v>
      </c>
      <c r="AY580" s="230" t="s">
        <v>146</v>
      </c>
    </row>
    <row r="581" spans="1:65" s="2" customFormat="1" ht="16.5" customHeight="1">
      <c r="A581" s="36"/>
      <c r="B581" s="37"/>
      <c r="C581" s="180" t="s">
        <v>570</v>
      </c>
      <c r="D581" s="180" t="s">
        <v>149</v>
      </c>
      <c r="E581" s="181" t="s">
        <v>571</v>
      </c>
      <c r="F581" s="182" t="s">
        <v>572</v>
      </c>
      <c r="G581" s="183" t="s">
        <v>227</v>
      </c>
      <c r="H581" s="184">
        <v>1</v>
      </c>
      <c r="I581" s="185"/>
      <c r="J581" s="186">
        <f>ROUND(I581*H581,2)</f>
        <v>0</v>
      </c>
      <c r="K581" s="182" t="s">
        <v>153</v>
      </c>
      <c r="L581" s="41"/>
      <c r="M581" s="187" t="s">
        <v>19</v>
      </c>
      <c r="N581" s="188" t="s">
        <v>43</v>
      </c>
      <c r="O581" s="66"/>
      <c r="P581" s="189">
        <f>O581*H581</f>
        <v>0</v>
      </c>
      <c r="Q581" s="189">
        <v>0</v>
      </c>
      <c r="R581" s="189">
        <f>Q581*H581</f>
        <v>0</v>
      </c>
      <c r="S581" s="189">
        <v>0.1104</v>
      </c>
      <c r="T581" s="190">
        <f>S581*H581</f>
        <v>0.1104</v>
      </c>
      <c r="U581" s="36"/>
      <c r="V581" s="36"/>
      <c r="W581" s="36"/>
      <c r="X581" s="36"/>
      <c r="Y581" s="36"/>
      <c r="Z581" s="36"/>
      <c r="AA581" s="36"/>
      <c r="AB581" s="36"/>
      <c r="AC581" s="36"/>
      <c r="AD581" s="36"/>
      <c r="AE581" s="36"/>
      <c r="AR581" s="191" t="s">
        <v>154</v>
      </c>
      <c r="AT581" s="191" t="s">
        <v>149</v>
      </c>
      <c r="AU581" s="191" t="s">
        <v>167</v>
      </c>
      <c r="AY581" s="19" t="s">
        <v>146</v>
      </c>
      <c r="BE581" s="192">
        <f>IF(N581="základní",J581,0)</f>
        <v>0</v>
      </c>
      <c r="BF581" s="192">
        <f>IF(N581="snížená",J581,0)</f>
        <v>0</v>
      </c>
      <c r="BG581" s="192">
        <f>IF(N581="zákl. přenesená",J581,0)</f>
        <v>0</v>
      </c>
      <c r="BH581" s="192">
        <f>IF(N581="sníž. přenesená",J581,0)</f>
        <v>0</v>
      </c>
      <c r="BI581" s="192">
        <f>IF(N581="nulová",J581,0)</f>
        <v>0</v>
      </c>
      <c r="BJ581" s="19" t="s">
        <v>79</v>
      </c>
      <c r="BK581" s="192">
        <f>ROUND(I581*H581,2)</f>
        <v>0</v>
      </c>
      <c r="BL581" s="19" t="s">
        <v>154</v>
      </c>
      <c r="BM581" s="191" t="s">
        <v>573</v>
      </c>
    </row>
    <row r="582" spans="1:65" s="2" customFormat="1" ht="11.25">
      <c r="A582" s="36"/>
      <c r="B582" s="37"/>
      <c r="C582" s="38"/>
      <c r="D582" s="193" t="s">
        <v>156</v>
      </c>
      <c r="E582" s="38"/>
      <c r="F582" s="194" t="s">
        <v>574</v>
      </c>
      <c r="G582" s="38"/>
      <c r="H582" s="38"/>
      <c r="I582" s="195"/>
      <c r="J582" s="38"/>
      <c r="K582" s="38"/>
      <c r="L582" s="41"/>
      <c r="M582" s="196"/>
      <c r="N582" s="197"/>
      <c r="O582" s="66"/>
      <c r="P582" s="66"/>
      <c r="Q582" s="66"/>
      <c r="R582" s="66"/>
      <c r="S582" s="66"/>
      <c r="T582" s="67"/>
      <c r="U582" s="36"/>
      <c r="V582" s="36"/>
      <c r="W582" s="36"/>
      <c r="X582" s="36"/>
      <c r="Y582" s="36"/>
      <c r="Z582" s="36"/>
      <c r="AA582" s="36"/>
      <c r="AB582" s="36"/>
      <c r="AC582" s="36"/>
      <c r="AD582" s="36"/>
      <c r="AE582" s="36"/>
      <c r="AT582" s="19" t="s">
        <v>156</v>
      </c>
      <c r="AU582" s="19" t="s">
        <v>167</v>
      </c>
    </row>
    <row r="583" spans="1:65" s="13" customFormat="1" ht="11.25">
      <c r="B583" s="198"/>
      <c r="C583" s="199"/>
      <c r="D583" s="200" t="s">
        <v>158</v>
      </c>
      <c r="E583" s="201" t="s">
        <v>19</v>
      </c>
      <c r="F583" s="202" t="s">
        <v>255</v>
      </c>
      <c r="G583" s="199"/>
      <c r="H583" s="201" t="s">
        <v>19</v>
      </c>
      <c r="I583" s="203"/>
      <c r="J583" s="199"/>
      <c r="K583" s="199"/>
      <c r="L583" s="204"/>
      <c r="M583" s="205"/>
      <c r="N583" s="206"/>
      <c r="O583" s="206"/>
      <c r="P583" s="206"/>
      <c r="Q583" s="206"/>
      <c r="R583" s="206"/>
      <c r="S583" s="206"/>
      <c r="T583" s="207"/>
      <c r="AT583" s="208" t="s">
        <v>158</v>
      </c>
      <c r="AU583" s="208" t="s">
        <v>167</v>
      </c>
      <c r="AV583" s="13" t="s">
        <v>79</v>
      </c>
      <c r="AW583" s="13" t="s">
        <v>33</v>
      </c>
      <c r="AX583" s="13" t="s">
        <v>72</v>
      </c>
      <c r="AY583" s="208" t="s">
        <v>146</v>
      </c>
    </row>
    <row r="584" spans="1:65" s="13" customFormat="1" ht="11.25">
      <c r="B584" s="198"/>
      <c r="C584" s="199"/>
      <c r="D584" s="200" t="s">
        <v>158</v>
      </c>
      <c r="E584" s="201" t="s">
        <v>19</v>
      </c>
      <c r="F584" s="202" t="s">
        <v>160</v>
      </c>
      <c r="G584" s="199"/>
      <c r="H584" s="201" t="s">
        <v>19</v>
      </c>
      <c r="I584" s="203"/>
      <c r="J584" s="199"/>
      <c r="K584" s="199"/>
      <c r="L584" s="204"/>
      <c r="M584" s="205"/>
      <c r="N584" s="206"/>
      <c r="O584" s="206"/>
      <c r="P584" s="206"/>
      <c r="Q584" s="206"/>
      <c r="R584" s="206"/>
      <c r="S584" s="206"/>
      <c r="T584" s="207"/>
      <c r="AT584" s="208" t="s">
        <v>158</v>
      </c>
      <c r="AU584" s="208" t="s">
        <v>167</v>
      </c>
      <c r="AV584" s="13" t="s">
        <v>79</v>
      </c>
      <c r="AW584" s="13" t="s">
        <v>33</v>
      </c>
      <c r="AX584" s="13" t="s">
        <v>72</v>
      </c>
      <c r="AY584" s="208" t="s">
        <v>146</v>
      </c>
    </row>
    <row r="585" spans="1:65" s="13" customFormat="1" ht="11.25">
      <c r="B585" s="198"/>
      <c r="C585" s="199"/>
      <c r="D585" s="200" t="s">
        <v>158</v>
      </c>
      <c r="E585" s="201" t="s">
        <v>19</v>
      </c>
      <c r="F585" s="202" t="s">
        <v>575</v>
      </c>
      <c r="G585" s="199"/>
      <c r="H585" s="201" t="s">
        <v>19</v>
      </c>
      <c r="I585" s="203"/>
      <c r="J585" s="199"/>
      <c r="K585" s="199"/>
      <c r="L585" s="204"/>
      <c r="M585" s="205"/>
      <c r="N585" s="206"/>
      <c r="O585" s="206"/>
      <c r="P585" s="206"/>
      <c r="Q585" s="206"/>
      <c r="R585" s="206"/>
      <c r="S585" s="206"/>
      <c r="T585" s="207"/>
      <c r="AT585" s="208" t="s">
        <v>158</v>
      </c>
      <c r="AU585" s="208" t="s">
        <v>167</v>
      </c>
      <c r="AV585" s="13" t="s">
        <v>79</v>
      </c>
      <c r="AW585" s="13" t="s">
        <v>33</v>
      </c>
      <c r="AX585" s="13" t="s">
        <v>72</v>
      </c>
      <c r="AY585" s="208" t="s">
        <v>146</v>
      </c>
    </row>
    <row r="586" spans="1:65" s="14" customFormat="1" ht="11.25">
      <c r="B586" s="209"/>
      <c r="C586" s="210"/>
      <c r="D586" s="200" t="s">
        <v>158</v>
      </c>
      <c r="E586" s="211" t="s">
        <v>19</v>
      </c>
      <c r="F586" s="212" t="s">
        <v>79</v>
      </c>
      <c r="G586" s="210"/>
      <c r="H586" s="213">
        <v>1</v>
      </c>
      <c r="I586" s="214"/>
      <c r="J586" s="210"/>
      <c r="K586" s="210"/>
      <c r="L586" s="215"/>
      <c r="M586" s="216"/>
      <c r="N586" s="217"/>
      <c r="O586" s="217"/>
      <c r="P586" s="217"/>
      <c r="Q586" s="217"/>
      <c r="R586" s="217"/>
      <c r="S586" s="217"/>
      <c r="T586" s="218"/>
      <c r="AT586" s="219" t="s">
        <v>158</v>
      </c>
      <c r="AU586" s="219" t="s">
        <v>167</v>
      </c>
      <c r="AV586" s="14" t="s">
        <v>81</v>
      </c>
      <c r="AW586" s="14" t="s">
        <v>33</v>
      </c>
      <c r="AX586" s="14" t="s">
        <v>72</v>
      </c>
      <c r="AY586" s="219" t="s">
        <v>146</v>
      </c>
    </row>
    <row r="587" spans="1:65" s="15" customFormat="1" ht="11.25">
      <c r="B587" s="220"/>
      <c r="C587" s="221"/>
      <c r="D587" s="200" t="s">
        <v>158</v>
      </c>
      <c r="E587" s="222" t="s">
        <v>19</v>
      </c>
      <c r="F587" s="223" t="s">
        <v>162</v>
      </c>
      <c r="G587" s="221"/>
      <c r="H587" s="224">
        <v>1</v>
      </c>
      <c r="I587" s="225"/>
      <c r="J587" s="221"/>
      <c r="K587" s="221"/>
      <c r="L587" s="226"/>
      <c r="M587" s="227"/>
      <c r="N587" s="228"/>
      <c r="O587" s="228"/>
      <c r="P587" s="228"/>
      <c r="Q587" s="228"/>
      <c r="R587" s="228"/>
      <c r="S587" s="228"/>
      <c r="T587" s="229"/>
      <c r="AT587" s="230" t="s">
        <v>158</v>
      </c>
      <c r="AU587" s="230" t="s">
        <v>167</v>
      </c>
      <c r="AV587" s="15" t="s">
        <v>154</v>
      </c>
      <c r="AW587" s="15" t="s">
        <v>4</v>
      </c>
      <c r="AX587" s="15" t="s">
        <v>79</v>
      </c>
      <c r="AY587" s="230" t="s">
        <v>146</v>
      </c>
    </row>
    <row r="588" spans="1:65" s="2" customFormat="1" ht="16.5" customHeight="1">
      <c r="A588" s="36"/>
      <c r="B588" s="37"/>
      <c r="C588" s="180" t="s">
        <v>576</v>
      </c>
      <c r="D588" s="180" t="s">
        <v>149</v>
      </c>
      <c r="E588" s="181" t="s">
        <v>577</v>
      </c>
      <c r="F588" s="182" t="s">
        <v>578</v>
      </c>
      <c r="G588" s="183" t="s">
        <v>227</v>
      </c>
      <c r="H588" s="184">
        <v>4.7279999999999998</v>
      </c>
      <c r="I588" s="185"/>
      <c r="J588" s="186">
        <f>ROUND(I588*H588,2)</f>
        <v>0</v>
      </c>
      <c r="K588" s="182" t="s">
        <v>153</v>
      </c>
      <c r="L588" s="41"/>
      <c r="M588" s="187" t="s">
        <v>19</v>
      </c>
      <c r="N588" s="188" t="s">
        <v>43</v>
      </c>
      <c r="O588" s="66"/>
      <c r="P588" s="189">
        <f>O588*H588</f>
        <v>0</v>
      </c>
      <c r="Q588" s="189">
        <v>0</v>
      </c>
      <c r="R588" s="189">
        <f>Q588*H588</f>
        <v>0</v>
      </c>
      <c r="S588" s="189">
        <v>1.2999999999999999E-2</v>
      </c>
      <c r="T588" s="190">
        <f>S588*H588</f>
        <v>6.1463999999999991E-2</v>
      </c>
      <c r="U588" s="36"/>
      <c r="V588" s="36"/>
      <c r="W588" s="36"/>
      <c r="X588" s="36"/>
      <c r="Y588" s="36"/>
      <c r="Z588" s="36"/>
      <c r="AA588" s="36"/>
      <c r="AB588" s="36"/>
      <c r="AC588" s="36"/>
      <c r="AD588" s="36"/>
      <c r="AE588" s="36"/>
      <c r="AR588" s="191" t="s">
        <v>154</v>
      </c>
      <c r="AT588" s="191" t="s">
        <v>149</v>
      </c>
      <c r="AU588" s="191" t="s">
        <v>167</v>
      </c>
      <c r="AY588" s="19" t="s">
        <v>146</v>
      </c>
      <c r="BE588" s="192">
        <f>IF(N588="základní",J588,0)</f>
        <v>0</v>
      </c>
      <c r="BF588" s="192">
        <f>IF(N588="snížená",J588,0)</f>
        <v>0</v>
      </c>
      <c r="BG588" s="192">
        <f>IF(N588="zákl. přenesená",J588,0)</f>
        <v>0</v>
      </c>
      <c r="BH588" s="192">
        <f>IF(N588="sníž. přenesená",J588,0)</f>
        <v>0</v>
      </c>
      <c r="BI588" s="192">
        <f>IF(N588="nulová",J588,0)</f>
        <v>0</v>
      </c>
      <c r="BJ588" s="19" t="s">
        <v>79</v>
      </c>
      <c r="BK588" s="192">
        <f>ROUND(I588*H588,2)</f>
        <v>0</v>
      </c>
      <c r="BL588" s="19" t="s">
        <v>154</v>
      </c>
      <c r="BM588" s="191" t="s">
        <v>579</v>
      </c>
    </row>
    <row r="589" spans="1:65" s="2" customFormat="1" ht="11.25">
      <c r="A589" s="36"/>
      <c r="B589" s="37"/>
      <c r="C589" s="38"/>
      <c r="D589" s="193" t="s">
        <v>156</v>
      </c>
      <c r="E589" s="38"/>
      <c r="F589" s="194" t="s">
        <v>580</v>
      </c>
      <c r="G589" s="38"/>
      <c r="H589" s="38"/>
      <c r="I589" s="195"/>
      <c r="J589" s="38"/>
      <c r="K589" s="38"/>
      <c r="L589" s="41"/>
      <c r="M589" s="196"/>
      <c r="N589" s="197"/>
      <c r="O589" s="66"/>
      <c r="P589" s="66"/>
      <c r="Q589" s="66"/>
      <c r="R589" s="66"/>
      <c r="S589" s="66"/>
      <c r="T589" s="67"/>
      <c r="U589" s="36"/>
      <c r="V589" s="36"/>
      <c r="W589" s="36"/>
      <c r="X589" s="36"/>
      <c r="Y589" s="36"/>
      <c r="Z589" s="36"/>
      <c r="AA589" s="36"/>
      <c r="AB589" s="36"/>
      <c r="AC589" s="36"/>
      <c r="AD589" s="36"/>
      <c r="AE589" s="36"/>
      <c r="AT589" s="19" t="s">
        <v>156</v>
      </c>
      <c r="AU589" s="19" t="s">
        <v>167</v>
      </c>
    </row>
    <row r="590" spans="1:65" s="13" customFormat="1" ht="11.25">
      <c r="B590" s="198"/>
      <c r="C590" s="199"/>
      <c r="D590" s="200" t="s">
        <v>158</v>
      </c>
      <c r="E590" s="201" t="s">
        <v>19</v>
      </c>
      <c r="F590" s="202" t="s">
        <v>255</v>
      </c>
      <c r="G590" s="199"/>
      <c r="H590" s="201" t="s">
        <v>19</v>
      </c>
      <c r="I590" s="203"/>
      <c r="J590" s="199"/>
      <c r="K590" s="199"/>
      <c r="L590" s="204"/>
      <c r="M590" s="205"/>
      <c r="N590" s="206"/>
      <c r="O590" s="206"/>
      <c r="P590" s="206"/>
      <c r="Q590" s="206"/>
      <c r="R590" s="206"/>
      <c r="S590" s="206"/>
      <c r="T590" s="207"/>
      <c r="AT590" s="208" t="s">
        <v>158</v>
      </c>
      <c r="AU590" s="208" t="s">
        <v>167</v>
      </c>
      <c r="AV590" s="13" t="s">
        <v>79</v>
      </c>
      <c r="AW590" s="13" t="s">
        <v>33</v>
      </c>
      <c r="AX590" s="13" t="s">
        <v>72</v>
      </c>
      <c r="AY590" s="208" t="s">
        <v>146</v>
      </c>
    </row>
    <row r="591" spans="1:65" s="13" customFormat="1" ht="11.25">
      <c r="B591" s="198"/>
      <c r="C591" s="199"/>
      <c r="D591" s="200" t="s">
        <v>158</v>
      </c>
      <c r="E591" s="201" t="s">
        <v>19</v>
      </c>
      <c r="F591" s="202" t="s">
        <v>160</v>
      </c>
      <c r="G591" s="199"/>
      <c r="H591" s="201" t="s">
        <v>19</v>
      </c>
      <c r="I591" s="203"/>
      <c r="J591" s="199"/>
      <c r="K591" s="199"/>
      <c r="L591" s="204"/>
      <c r="M591" s="205"/>
      <c r="N591" s="206"/>
      <c r="O591" s="206"/>
      <c r="P591" s="206"/>
      <c r="Q591" s="206"/>
      <c r="R591" s="206"/>
      <c r="S591" s="206"/>
      <c r="T591" s="207"/>
      <c r="AT591" s="208" t="s">
        <v>158</v>
      </c>
      <c r="AU591" s="208" t="s">
        <v>167</v>
      </c>
      <c r="AV591" s="13" t="s">
        <v>79</v>
      </c>
      <c r="AW591" s="13" t="s">
        <v>33</v>
      </c>
      <c r="AX591" s="13" t="s">
        <v>72</v>
      </c>
      <c r="AY591" s="208" t="s">
        <v>146</v>
      </c>
    </row>
    <row r="592" spans="1:65" s="13" customFormat="1" ht="11.25">
      <c r="B592" s="198"/>
      <c r="C592" s="199"/>
      <c r="D592" s="200" t="s">
        <v>158</v>
      </c>
      <c r="E592" s="201" t="s">
        <v>19</v>
      </c>
      <c r="F592" s="202" t="s">
        <v>569</v>
      </c>
      <c r="G592" s="199"/>
      <c r="H592" s="201" t="s">
        <v>19</v>
      </c>
      <c r="I592" s="203"/>
      <c r="J592" s="199"/>
      <c r="K592" s="199"/>
      <c r="L592" s="204"/>
      <c r="M592" s="205"/>
      <c r="N592" s="206"/>
      <c r="O592" s="206"/>
      <c r="P592" s="206"/>
      <c r="Q592" s="206"/>
      <c r="R592" s="206"/>
      <c r="S592" s="206"/>
      <c r="T592" s="207"/>
      <c r="AT592" s="208" t="s">
        <v>158</v>
      </c>
      <c r="AU592" s="208" t="s">
        <v>167</v>
      </c>
      <c r="AV592" s="13" t="s">
        <v>79</v>
      </c>
      <c r="AW592" s="13" t="s">
        <v>33</v>
      </c>
      <c r="AX592" s="13" t="s">
        <v>72</v>
      </c>
      <c r="AY592" s="208" t="s">
        <v>146</v>
      </c>
    </row>
    <row r="593" spans="1:65" s="14" customFormat="1" ht="11.25">
      <c r="B593" s="209"/>
      <c r="C593" s="210"/>
      <c r="D593" s="200" t="s">
        <v>158</v>
      </c>
      <c r="E593" s="211" t="s">
        <v>19</v>
      </c>
      <c r="F593" s="212" t="s">
        <v>581</v>
      </c>
      <c r="G593" s="210"/>
      <c r="H593" s="213">
        <v>4.7279999999999998</v>
      </c>
      <c r="I593" s="214"/>
      <c r="J593" s="210"/>
      <c r="K593" s="210"/>
      <c r="L593" s="215"/>
      <c r="M593" s="216"/>
      <c r="N593" s="217"/>
      <c r="O593" s="217"/>
      <c r="P593" s="217"/>
      <c r="Q593" s="217"/>
      <c r="R593" s="217"/>
      <c r="S593" s="217"/>
      <c r="T593" s="218"/>
      <c r="AT593" s="219" t="s">
        <v>158</v>
      </c>
      <c r="AU593" s="219" t="s">
        <v>167</v>
      </c>
      <c r="AV593" s="14" t="s">
        <v>81</v>
      </c>
      <c r="AW593" s="14" t="s">
        <v>33</v>
      </c>
      <c r="AX593" s="14" t="s">
        <v>72</v>
      </c>
      <c r="AY593" s="219" t="s">
        <v>146</v>
      </c>
    </row>
    <row r="594" spans="1:65" s="15" customFormat="1" ht="11.25">
      <c r="B594" s="220"/>
      <c r="C594" s="221"/>
      <c r="D594" s="200" t="s">
        <v>158</v>
      </c>
      <c r="E594" s="222" t="s">
        <v>19</v>
      </c>
      <c r="F594" s="223" t="s">
        <v>162</v>
      </c>
      <c r="G594" s="221"/>
      <c r="H594" s="224">
        <v>4.7279999999999998</v>
      </c>
      <c r="I594" s="225"/>
      <c r="J594" s="221"/>
      <c r="K594" s="221"/>
      <c r="L594" s="226"/>
      <c r="M594" s="227"/>
      <c r="N594" s="228"/>
      <c r="O594" s="228"/>
      <c r="P594" s="228"/>
      <c r="Q594" s="228"/>
      <c r="R594" s="228"/>
      <c r="S594" s="228"/>
      <c r="T594" s="229"/>
      <c r="AT594" s="230" t="s">
        <v>158</v>
      </c>
      <c r="AU594" s="230" t="s">
        <v>167</v>
      </c>
      <c r="AV594" s="15" t="s">
        <v>154</v>
      </c>
      <c r="AW594" s="15" t="s">
        <v>4</v>
      </c>
      <c r="AX594" s="15" t="s">
        <v>79</v>
      </c>
      <c r="AY594" s="230" t="s">
        <v>146</v>
      </c>
    </row>
    <row r="595" spans="1:65" s="2" customFormat="1" ht="16.5" customHeight="1">
      <c r="A595" s="36"/>
      <c r="B595" s="37"/>
      <c r="C595" s="180" t="s">
        <v>582</v>
      </c>
      <c r="D595" s="180" t="s">
        <v>149</v>
      </c>
      <c r="E595" s="181" t="s">
        <v>583</v>
      </c>
      <c r="F595" s="182" t="s">
        <v>584</v>
      </c>
      <c r="G595" s="183" t="s">
        <v>585</v>
      </c>
      <c r="H595" s="184">
        <v>15</v>
      </c>
      <c r="I595" s="185"/>
      <c r="J595" s="186">
        <f>ROUND(I595*H595,2)</f>
        <v>0</v>
      </c>
      <c r="K595" s="182" t="s">
        <v>153</v>
      </c>
      <c r="L595" s="41"/>
      <c r="M595" s="187" t="s">
        <v>19</v>
      </c>
      <c r="N595" s="188" t="s">
        <v>43</v>
      </c>
      <c r="O595" s="66"/>
      <c r="P595" s="189">
        <f>O595*H595</f>
        <v>0</v>
      </c>
      <c r="Q595" s="189">
        <v>0</v>
      </c>
      <c r="R595" s="189">
        <f>Q595*H595</f>
        <v>0</v>
      </c>
      <c r="S595" s="189">
        <v>1E-3</v>
      </c>
      <c r="T595" s="190">
        <f>S595*H595</f>
        <v>1.4999999999999999E-2</v>
      </c>
      <c r="U595" s="36"/>
      <c r="V595" s="36"/>
      <c r="W595" s="36"/>
      <c r="X595" s="36"/>
      <c r="Y595" s="36"/>
      <c r="Z595" s="36"/>
      <c r="AA595" s="36"/>
      <c r="AB595" s="36"/>
      <c r="AC595" s="36"/>
      <c r="AD595" s="36"/>
      <c r="AE595" s="36"/>
      <c r="AR595" s="191" t="s">
        <v>154</v>
      </c>
      <c r="AT595" s="191" t="s">
        <v>149</v>
      </c>
      <c r="AU595" s="191" t="s">
        <v>167</v>
      </c>
      <c r="AY595" s="19" t="s">
        <v>146</v>
      </c>
      <c r="BE595" s="192">
        <f>IF(N595="základní",J595,0)</f>
        <v>0</v>
      </c>
      <c r="BF595" s="192">
        <f>IF(N595="snížená",J595,0)</f>
        <v>0</v>
      </c>
      <c r="BG595" s="192">
        <f>IF(N595="zákl. přenesená",J595,0)</f>
        <v>0</v>
      </c>
      <c r="BH595" s="192">
        <f>IF(N595="sníž. přenesená",J595,0)</f>
        <v>0</v>
      </c>
      <c r="BI595" s="192">
        <f>IF(N595="nulová",J595,0)</f>
        <v>0</v>
      </c>
      <c r="BJ595" s="19" t="s">
        <v>79</v>
      </c>
      <c r="BK595" s="192">
        <f>ROUND(I595*H595,2)</f>
        <v>0</v>
      </c>
      <c r="BL595" s="19" t="s">
        <v>154</v>
      </c>
      <c r="BM595" s="191" t="s">
        <v>586</v>
      </c>
    </row>
    <row r="596" spans="1:65" s="2" customFormat="1" ht="11.25">
      <c r="A596" s="36"/>
      <c r="B596" s="37"/>
      <c r="C596" s="38"/>
      <c r="D596" s="193" t="s">
        <v>156</v>
      </c>
      <c r="E596" s="38"/>
      <c r="F596" s="194" t="s">
        <v>587</v>
      </c>
      <c r="G596" s="38"/>
      <c r="H596" s="38"/>
      <c r="I596" s="195"/>
      <c r="J596" s="38"/>
      <c r="K596" s="38"/>
      <c r="L596" s="41"/>
      <c r="M596" s="196"/>
      <c r="N596" s="197"/>
      <c r="O596" s="66"/>
      <c r="P596" s="66"/>
      <c r="Q596" s="66"/>
      <c r="R596" s="66"/>
      <c r="S596" s="66"/>
      <c r="T596" s="67"/>
      <c r="U596" s="36"/>
      <c r="V596" s="36"/>
      <c r="W596" s="36"/>
      <c r="X596" s="36"/>
      <c r="Y596" s="36"/>
      <c r="Z596" s="36"/>
      <c r="AA596" s="36"/>
      <c r="AB596" s="36"/>
      <c r="AC596" s="36"/>
      <c r="AD596" s="36"/>
      <c r="AE596" s="36"/>
      <c r="AT596" s="19" t="s">
        <v>156</v>
      </c>
      <c r="AU596" s="19" t="s">
        <v>167</v>
      </c>
    </row>
    <row r="597" spans="1:65" s="13" customFormat="1" ht="11.25">
      <c r="B597" s="198"/>
      <c r="C597" s="199"/>
      <c r="D597" s="200" t="s">
        <v>158</v>
      </c>
      <c r="E597" s="201" t="s">
        <v>19</v>
      </c>
      <c r="F597" s="202" t="s">
        <v>255</v>
      </c>
      <c r="G597" s="199"/>
      <c r="H597" s="201" t="s">
        <v>19</v>
      </c>
      <c r="I597" s="203"/>
      <c r="J597" s="199"/>
      <c r="K597" s="199"/>
      <c r="L597" s="204"/>
      <c r="M597" s="205"/>
      <c r="N597" s="206"/>
      <c r="O597" s="206"/>
      <c r="P597" s="206"/>
      <c r="Q597" s="206"/>
      <c r="R597" s="206"/>
      <c r="S597" s="206"/>
      <c r="T597" s="207"/>
      <c r="AT597" s="208" t="s">
        <v>158</v>
      </c>
      <c r="AU597" s="208" t="s">
        <v>167</v>
      </c>
      <c r="AV597" s="13" t="s">
        <v>79</v>
      </c>
      <c r="AW597" s="13" t="s">
        <v>33</v>
      </c>
      <c r="AX597" s="13" t="s">
        <v>72</v>
      </c>
      <c r="AY597" s="208" t="s">
        <v>146</v>
      </c>
    </row>
    <row r="598" spans="1:65" s="13" customFormat="1" ht="11.25">
      <c r="B598" s="198"/>
      <c r="C598" s="199"/>
      <c r="D598" s="200" t="s">
        <v>158</v>
      </c>
      <c r="E598" s="201" t="s">
        <v>19</v>
      </c>
      <c r="F598" s="202" t="s">
        <v>160</v>
      </c>
      <c r="G598" s="199"/>
      <c r="H598" s="201" t="s">
        <v>19</v>
      </c>
      <c r="I598" s="203"/>
      <c r="J598" s="199"/>
      <c r="K598" s="199"/>
      <c r="L598" s="204"/>
      <c r="M598" s="205"/>
      <c r="N598" s="206"/>
      <c r="O598" s="206"/>
      <c r="P598" s="206"/>
      <c r="Q598" s="206"/>
      <c r="R598" s="206"/>
      <c r="S598" s="206"/>
      <c r="T598" s="207"/>
      <c r="AT598" s="208" t="s">
        <v>158</v>
      </c>
      <c r="AU598" s="208" t="s">
        <v>167</v>
      </c>
      <c r="AV598" s="13" t="s">
        <v>79</v>
      </c>
      <c r="AW598" s="13" t="s">
        <v>33</v>
      </c>
      <c r="AX598" s="13" t="s">
        <v>72</v>
      </c>
      <c r="AY598" s="208" t="s">
        <v>146</v>
      </c>
    </row>
    <row r="599" spans="1:65" s="13" customFormat="1" ht="11.25">
      <c r="B599" s="198"/>
      <c r="C599" s="199"/>
      <c r="D599" s="200" t="s">
        <v>158</v>
      </c>
      <c r="E599" s="201" t="s">
        <v>19</v>
      </c>
      <c r="F599" s="202" t="s">
        <v>588</v>
      </c>
      <c r="G599" s="199"/>
      <c r="H599" s="201" t="s">
        <v>19</v>
      </c>
      <c r="I599" s="203"/>
      <c r="J599" s="199"/>
      <c r="K599" s="199"/>
      <c r="L599" s="204"/>
      <c r="M599" s="205"/>
      <c r="N599" s="206"/>
      <c r="O599" s="206"/>
      <c r="P599" s="206"/>
      <c r="Q599" s="206"/>
      <c r="R599" s="206"/>
      <c r="S599" s="206"/>
      <c r="T599" s="207"/>
      <c r="AT599" s="208" t="s">
        <v>158</v>
      </c>
      <c r="AU599" s="208" t="s">
        <v>167</v>
      </c>
      <c r="AV599" s="13" t="s">
        <v>79</v>
      </c>
      <c r="AW599" s="13" t="s">
        <v>33</v>
      </c>
      <c r="AX599" s="13" t="s">
        <v>72</v>
      </c>
      <c r="AY599" s="208" t="s">
        <v>146</v>
      </c>
    </row>
    <row r="600" spans="1:65" s="14" customFormat="1" ht="11.25">
      <c r="B600" s="209"/>
      <c r="C600" s="210"/>
      <c r="D600" s="200" t="s">
        <v>158</v>
      </c>
      <c r="E600" s="211" t="s">
        <v>19</v>
      </c>
      <c r="F600" s="212" t="s">
        <v>589</v>
      </c>
      <c r="G600" s="210"/>
      <c r="H600" s="213">
        <v>15</v>
      </c>
      <c r="I600" s="214"/>
      <c r="J600" s="210"/>
      <c r="K600" s="210"/>
      <c r="L600" s="215"/>
      <c r="M600" s="216"/>
      <c r="N600" s="217"/>
      <c r="O600" s="217"/>
      <c r="P600" s="217"/>
      <c r="Q600" s="217"/>
      <c r="R600" s="217"/>
      <c r="S600" s="217"/>
      <c r="T600" s="218"/>
      <c r="AT600" s="219" t="s">
        <v>158</v>
      </c>
      <c r="AU600" s="219" t="s">
        <v>167</v>
      </c>
      <c r="AV600" s="14" t="s">
        <v>81</v>
      </c>
      <c r="AW600" s="14" t="s">
        <v>33</v>
      </c>
      <c r="AX600" s="14" t="s">
        <v>72</v>
      </c>
      <c r="AY600" s="219" t="s">
        <v>146</v>
      </c>
    </row>
    <row r="601" spans="1:65" s="15" customFormat="1" ht="11.25">
      <c r="B601" s="220"/>
      <c r="C601" s="221"/>
      <c r="D601" s="200" t="s">
        <v>158</v>
      </c>
      <c r="E601" s="222" t="s">
        <v>19</v>
      </c>
      <c r="F601" s="223" t="s">
        <v>162</v>
      </c>
      <c r="G601" s="221"/>
      <c r="H601" s="224">
        <v>15</v>
      </c>
      <c r="I601" s="225"/>
      <c r="J601" s="221"/>
      <c r="K601" s="221"/>
      <c r="L601" s="226"/>
      <c r="M601" s="227"/>
      <c r="N601" s="228"/>
      <c r="O601" s="228"/>
      <c r="P601" s="228"/>
      <c r="Q601" s="228"/>
      <c r="R601" s="228"/>
      <c r="S601" s="228"/>
      <c r="T601" s="229"/>
      <c r="AT601" s="230" t="s">
        <v>158</v>
      </c>
      <c r="AU601" s="230" t="s">
        <v>167</v>
      </c>
      <c r="AV601" s="15" t="s">
        <v>154</v>
      </c>
      <c r="AW601" s="15" t="s">
        <v>4</v>
      </c>
      <c r="AX601" s="15" t="s">
        <v>79</v>
      </c>
      <c r="AY601" s="230" t="s">
        <v>146</v>
      </c>
    </row>
    <row r="602" spans="1:65" s="2" customFormat="1" ht="21.75" customHeight="1">
      <c r="A602" s="36"/>
      <c r="B602" s="37"/>
      <c r="C602" s="180" t="s">
        <v>590</v>
      </c>
      <c r="D602" s="180" t="s">
        <v>149</v>
      </c>
      <c r="E602" s="181" t="s">
        <v>591</v>
      </c>
      <c r="F602" s="182" t="s">
        <v>592</v>
      </c>
      <c r="G602" s="183" t="s">
        <v>585</v>
      </c>
      <c r="H602" s="184">
        <v>100</v>
      </c>
      <c r="I602" s="185"/>
      <c r="J602" s="186">
        <f>ROUND(I602*H602,2)</f>
        <v>0</v>
      </c>
      <c r="K602" s="182" t="s">
        <v>153</v>
      </c>
      <c r="L602" s="41"/>
      <c r="M602" s="187" t="s">
        <v>19</v>
      </c>
      <c r="N602" s="188" t="s">
        <v>43</v>
      </c>
      <c r="O602" s="66"/>
      <c r="P602" s="189">
        <f>O602*H602</f>
        <v>0</v>
      </c>
      <c r="Q602" s="189">
        <v>0</v>
      </c>
      <c r="R602" s="189">
        <f>Q602*H602</f>
        <v>0</v>
      </c>
      <c r="S602" s="189">
        <v>1E-3</v>
      </c>
      <c r="T602" s="190">
        <f>S602*H602</f>
        <v>0.1</v>
      </c>
      <c r="U602" s="36"/>
      <c r="V602" s="36"/>
      <c r="W602" s="36"/>
      <c r="X602" s="36"/>
      <c r="Y602" s="36"/>
      <c r="Z602" s="36"/>
      <c r="AA602" s="36"/>
      <c r="AB602" s="36"/>
      <c r="AC602" s="36"/>
      <c r="AD602" s="36"/>
      <c r="AE602" s="36"/>
      <c r="AR602" s="191" t="s">
        <v>154</v>
      </c>
      <c r="AT602" s="191" t="s">
        <v>149</v>
      </c>
      <c r="AU602" s="191" t="s">
        <v>167</v>
      </c>
      <c r="AY602" s="19" t="s">
        <v>146</v>
      </c>
      <c r="BE602" s="192">
        <f>IF(N602="základní",J602,0)</f>
        <v>0</v>
      </c>
      <c r="BF602" s="192">
        <f>IF(N602="snížená",J602,0)</f>
        <v>0</v>
      </c>
      <c r="BG602" s="192">
        <f>IF(N602="zákl. přenesená",J602,0)</f>
        <v>0</v>
      </c>
      <c r="BH602" s="192">
        <f>IF(N602="sníž. přenesená",J602,0)</f>
        <v>0</v>
      </c>
      <c r="BI602" s="192">
        <f>IF(N602="nulová",J602,0)</f>
        <v>0</v>
      </c>
      <c r="BJ602" s="19" t="s">
        <v>79</v>
      </c>
      <c r="BK602" s="192">
        <f>ROUND(I602*H602,2)</f>
        <v>0</v>
      </c>
      <c r="BL602" s="19" t="s">
        <v>154</v>
      </c>
      <c r="BM602" s="191" t="s">
        <v>593</v>
      </c>
    </row>
    <row r="603" spans="1:65" s="2" customFormat="1" ht="11.25">
      <c r="A603" s="36"/>
      <c r="B603" s="37"/>
      <c r="C603" s="38"/>
      <c r="D603" s="193" t="s">
        <v>156</v>
      </c>
      <c r="E603" s="38"/>
      <c r="F603" s="194" t="s">
        <v>594</v>
      </c>
      <c r="G603" s="38"/>
      <c r="H603" s="38"/>
      <c r="I603" s="195"/>
      <c r="J603" s="38"/>
      <c r="K603" s="38"/>
      <c r="L603" s="41"/>
      <c r="M603" s="196"/>
      <c r="N603" s="197"/>
      <c r="O603" s="66"/>
      <c r="P603" s="66"/>
      <c r="Q603" s="66"/>
      <c r="R603" s="66"/>
      <c r="S603" s="66"/>
      <c r="T603" s="67"/>
      <c r="U603" s="36"/>
      <c r="V603" s="36"/>
      <c r="W603" s="36"/>
      <c r="X603" s="36"/>
      <c r="Y603" s="36"/>
      <c r="Z603" s="36"/>
      <c r="AA603" s="36"/>
      <c r="AB603" s="36"/>
      <c r="AC603" s="36"/>
      <c r="AD603" s="36"/>
      <c r="AE603" s="36"/>
      <c r="AT603" s="19" t="s">
        <v>156</v>
      </c>
      <c r="AU603" s="19" t="s">
        <v>167</v>
      </c>
    </row>
    <row r="604" spans="1:65" s="13" customFormat="1" ht="11.25">
      <c r="B604" s="198"/>
      <c r="C604" s="199"/>
      <c r="D604" s="200" t="s">
        <v>158</v>
      </c>
      <c r="E604" s="201" t="s">
        <v>19</v>
      </c>
      <c r="F604" s="202" t="s">
        <v>255</v>
      </c>
      <c r="G604" s="199"/>
      <c r="H604" s="201" t="s">
        <v>19</v>
      </c>
      <c r="I604" s="203"/>
      <c r="J604" s="199"/>
      <c r="K604" s="199"/>
      <c r="L604" s="204"/>
      <c r="M604" s="205"/>
      <c r="N604" s="206"/>
      <c r="O604" s="206"/>
      <c r="P604" s="206"/>
      <c r="Q604" s="206"/>
      <c r="R604" s="206"/>
      <c r="S604" s="206"/>
      <c r="T604" s="207"/>
      <c r="AT604" s="208" t="s">
        <v>158</v>
      </c>
      <c r="AU604" s="208" t="s">
        <v>167</v>
      </c>
      <c r="AV604" s="13" t="s">
        <v>79</v>
      </c>
      <c r="AW604" s="13" t="s">
        <v>33</v>
      </c>
      <c r="AX604" s="13" t="s">
        <v>72</v>
      </c>
      <c r="AY604" s="208" t="s">
        <v>146</v>
      </c>
    </row>
    <row r="605" spans="1:65" s="13" customFormat="1" ht="11.25">
      <c r="B605" s="198"/>
      <c r="C605" s="199"/>
      <c r="D605" s="200" t="s">
        <v>158</v>
      </c>
      <c r="E605" s="201" t="s">
        <v>19</v>
      </c>
      <c r="F605" s="202" t="s">
        <v>160</v>
      </c>
      <c r="G605" s="199"/>
      <c r="H605" s="201" t="s">
        <v>19</v>
      </c>
      <c r="I605" s="203"/>
      <c r="J605" s="199"/>
      <c r="K605" s="199"/>
      <c r="L605" s="204"/>
      <c r="M605" s="205"/>
      <c r="N605" s="206"/>
      <c r="O605" s="206"/>
      <c r="P605" s="206"/>
      <c r="Q605" s="206"/>
      <c r="R605" s="206"/>
      <c r="S605" s="206"/>
      <c r="T605" s="207"/>
      <c r="AT605" s="208" t="s">
        <v>158</v>
      </c>
      <c r="AU605" s="208" t="s">
        <v>167</v>
      </c>
      <c r="AV605" s="13" t="s">
        <v>79</v>
      </c>
      <c r="AW605" s="13" t="s">
        <v>33</v>
      </c>
      <c r="AX605" s="13" t="s">
        <v>72</v>
      </c>
      <c r="AY605" s="208" t="s">
        <v>146</v>
      </c>
    </row>
    <row r="606" spans="1:65" s="13" customFormat="1" ht="11.25">
      <c r="B606" s="198"/>
      <c r="C606" s="199"/>
      <c r="D606" s="200" t="s">
        <v>158</v>
      </c>
      <c r="E606" s="201" t="s">
        <v>19</v>
      </c>
      <c r="F606" s="202" t="s">
        <v>595</v>
      </c>
      <c r="G606" s="199"/>
      <c r="H606" s="201" t="s">
        <v>19</v>
      </c>
      <c r="I606" s="203"/>
      <c r="J606" s="199"/>
      <c r="K606" s="199"/>
      <c r="L606" s="204"/>
      <c r="M606" s="205"/>
      <c r="N606" s="206"/>
      <c r="O606" s="206"/>
      <c r="P606" s="206"/>
      <c r="Q606" s="206"/>
      <c r="R606" s="206"/>
      <c r="S606" s="206"/>
      <c r="T606" s="207"/>
      <c r="AT606" s="208" t="s">
        <v>158</v>
      </c>
      <c r="AU606" s="208" t="s">
        <v>167</v>
      </c>
      <c r="AV606" s="13" t="s">
        <v>79</v>
      </c>
      <c r="AW606" s="13" t="s">
        <v>33</v>
      </c>
      <c r="AX606" s="13" t="s">
        <v>72</v>
      </c>
      <c r="AY606" s="208" t="s">
        <v>146</v>
      </c>
    </row>
    <row r="607" spans="1:65" s="14" customFormat="1" ht="11.25">
      <c r="B607" s="209"/>
      <c r="C607" s="210"/>
      <c r="D607" s="200" t="s">
        <v>158</v>
      </c>
      <c r="E607" s="211" t="s">
        <v>19</v>
      </c>
      <c r="F607" s="212" t="s">
        <v>596</v>
      </c>
      <c r="G607" s="210"/>
      <c r="H607" s="213">
        <v>100</v>
      </c>
      <c r="I607" s="214"/>
      <c r="J607" s="210"/>
      <c r="K607" s="210"/>
      <c r="L607" s="215"/>
      <c r="M607" s="216"/>
      <c r="N607" s="217"/>
      <c r="O607" s="217"/>
      <c r="P607" s="217"/>
      <c r="Q607" s="217"/>
      <c r="R607" s="217"/>
      <c r="S607" s="217"/>
      <c r="T607" s="218"/>
      <c r="AT607" s="219" t="s">
        <v>158</v>
      </c>
      <c r="AU607" s="219" t="s">
        <v>167</v>
      </c>
      <c r="AV607" s="14" t="s">
        <v>81</v>
      </c>
      <c r="AW607" s="14" t="s">
        <v>33</v>
      </c>
      <c r="AX607" s="14" t="s">
        <v>72</v>
      </c>
      <c r="AY607" s="219" t="s">
        <v>146</v>
      </c>
    </row>
    <row r="608" spans="1:65" s="15" customFormat="1" ht="11.25">
      <c r="B608" s="220"/>
      <c r="C608" s="221"/>
      <c r="D608" s="200" t="s">
        <v>158</v>
      </c>
      <c r="E608" s="222" t="s">
        <v>19</v>
      </c>
      <c r="F608" s="223" t="s">
        <v>162</v>
      </c>
      <c r="G608" s="221"/>
      <c r="H608" s="224">
        <v>100</v>
      </c>
      <c r="I608" s="225"/>
      <c r="J608" s="221"/>
      <c r="K608" s="221"/>
      <c r="L608" s="226"/>
      <c r="M608" s="227"/>
      <c r="N608" s="228"/>
      <c r="O608" s="228"/>
      <c r="P608" s="228"/>
      <c r="Q608" s="228"/>
      <c r="R608" s="228"/>
      <c r="S608" s="228"/>
      <c r="T608" s="229"/>
      <c r="AT608" s="230" t="s">
        <v>158</v>
      </c>
      <c r="AU608" s="230" t="s">
        <v>167</v>
      </c>
      <c r="AV608" s="15" t="s">
        <v>154</v>
      </c>
      <c r="AW608" s="15" t="s">
        <v>4</v>
      </c>
      <c r="AX608" s="15" t="s">
        <v>79</v>
      </c>
      <c r="AY608" s="230" t="s">
        <v>146</v>
      </c>
    </row>
    <row r="609" spans="1:65" s="2" customFormat="1" ht="16.5" customHeight="1">
      <c r="A609" s="36"/>
      <c r="B609" s="37"/>
      <c r="C609" s="180" t="s">
        <v>597</v>
      </c>
      <c r="D609" s="180" t="s">
        <v>149</v>
      </c>
      <c r="E609" s="181" t="s">
        <v>598</v>
      </c>
      <c r="F609" s="182" t="s">
        <v>599</v>
      </c>
      <c r="G609" s="183" t="s">
        <v>152</v>
      </c>
      <c r="H609" s="184">
        <v>15.868</v>
      </c>
      <c r="I609" s="185"/>
      <c r="J609" s="186">
        <f>ROUND(I609*H609,2)</f>
        <v>0</v>
      </c>
      <c r="K609" s="182" t="s">
        <v>153</v>
      </c>
      <c r="L609" s="41"/>
      <c r="M609" s="187" t="s">
        <v>19</v>
      </c>
      <c r="N609" s="188" t="s">
        <v>43</v>
      </c>
      <c r="O609" s="66"/>
      <c r="P609" s="189">
        <f>O609*H609</f>
        <v>0</v>
      </c>
      <c r="Q609" s="189">
        <v>0</v>
      </c>
      <c r="R609" s="189">
        <f>Q609*H609</f>
        <v>0</v>
      </c>
      <c r="S609" s="189">
        <v>3.0000000000000001E-3</v>
      </c>
      <c r="T609" s="190">
        <f>S609*H609</f>
        <v>4.7604E-2</v>
      </c>
      <c r="U609" s="36"/>
      <c r="V609" s="36"/>
      <c r="W609" s="36"/>
      <c r="X609" s="36"/>
      <c r="Y609" s="36"/>
      <c r="Z609" s="36"/>
      <c r="AA609" s="36"/>
      <c r="AB609" s="36"/>
      <c r="AC609" s="36"/>
      <c r="AD609" s="36"/>
      <c r="AE609" s="36"/>
      <c r="AR609" s="191" t="s">
        <v>258</v>
      </c>
      <c r="AT609" s="191" t="s">
        <v>149</v>
      </c>
      <c r="AU609" s="191" t="s">
        <v>167</v>
      </c>
      <c r="AY609" s="19" t="s">
        <v>146</v>
      </c>
      <c r="BE609" s="192">
        <f>IF(N609="základní",J609,0)</f>
        <v>0</v>
      </c>
      <c r="BF609" s="192">
        <f>IF(N609="snížená",J609,0)</f>
        <v>0</v>
      </c>
      <c r="BG609" s="192">
        <f>IF(N609="zákl. přenesená",J609,0)</f>
        <v>0</v>
      </c>
      <c r="BH609" s="192">
        <f>IF(N609="sníž. přenesená",J609,0)</f>
        <v>0</v>
      </c>
      <c r="BI609" s="192">
        <f>IF(N609="nulová",J609,0)</f>
        <v>0</v>
      </c>
      <c r="BJ609" s="19" t="s">
        <v>79</v>
      </c>
      <c r="BK609" s="192">
        <f>ROUND(I609*H609,2)</f>
        <v>0</v>
      </c>
      <c r="BL609" s="19" t="s">
        <v>258</v>
      </c>
      <c r="BM609" s="191" t="s">
        <v>600</v>
      </c>
    </row>
    <row r="610" spans="1:65" s="2" customFormat="1" ht="11.25">
      <c r="A610" s="36"/>
      <c r="B610" s="37"/>
      <c r="C610" s="38"/>
      <c r="D610" s="193" t="s">
        <v>156</v>
      </c>
      <c r="E610" s="38"/>
      <c r="F610" s="194" t="s">
        <v>601</v>
      </c>
      <c r="G610" s="38"/>
      <c r="H610" s="38"/>
      <c r="I610" s="195"/>
      <c r="J610" s="38"/>
      <c r="K610" s="38"/>
      <c r="L610" s="41"/>
      <c r="M610" s="196"/>
      <c r="N610" s="197"/>
      <c r="O610" s="66"/>
      <c r="P610" s="66"/>
      <c r="Q610" s="66"/>
      <c r="R610" s="66"/>
      <c r="S610" s="66"/>
      <c r="T610" s="67"/>
      <c r="U610" s="36"/>
      <c r="V610" s="36"/>
      <c r="W610" s="36"/>
      <c r="X610" s="36"/>
      <c r="Y610" s="36"/>
      <c r="Z610" s="36"/>
      <c r="AA610" s="36"/>
      <c r="AB610" s="36"/>
      <c r="AC610" s="36"/>
      <c r="AD610" s="36"/>
      <c r="AE610" s="36"/>
      <c r="AT610" s="19" t="s">
        <v>156</v>
      </c>
      <c r="AU610" s="19" t="s">
        <v>167</v>
      </c>
    </row>
    <row r="611" spans="1:65" s="13" customFormat="1" ht="11.25">
      <c r="B611" s="198"/>
      <c r="C611" s="199"/>
      <c r="D611" s="200" t="s">
        <v>158</v>
      </c>
      <c r="E611" s="201" t="s">
        <v>19</v>
      </c>
      <c r="F611" s="202" t="s">
        <v>255</v>
      </c>
      <c r="G611" s="199"/>
      <c r="H611" s="201" t="s">
        <v>19</v>
      </c>
      <c r="I611" s="203"/>
      <c r="J611" s="199"/>
      <c r="K611" s="199"/>
      <c r="L611" s="204"/>
      <c r="M611" s="205"/>
      <c r="N611" s="206"/>
      <c r="O611" s="206"/>
      <c r="P611" s="206"/>
      <c r="Q611" s="206"/>
      <c r="R611" s="206"/>
      <c r="S611" s="206"/>
      <c r="T611" s="207"/>
      <c r="AT611" s="208" t="s">
        <v>158</v>
      </c>
      <c r="AU611" s="208" t="s">
        <v>167</v>
      </c>
      <c r="AV611" s="13" t="s">
        <v>79</v>
      </c>
      <c r="AW611" s="13" t="s">
        <v>33</v>
      </c>
      <c r="AX611" s="13" t="s">
        <v>72</v>
      </c>
      <c r="AY611" s="208" t="s">
        <v>146</v>
      </c>
    </row>
    <row r="612" spans="1:65" s="13" customFormat="1" ht="11.25">
      <c r="B612" s="198"/>
      <c r="C612" s="199"/>
      <c r="D612" s="200" t="s">
        <v>158</v>
      </c>
      <c r="E612" s="201" t="s">
        <v>19</v>
      </c>
      <c r="F612" s="202" t="s">
        <v>160</v>
      </c>
      <c r="G612" s="199"/>
      <c r="H612" s="201" t="s">
        <v>19</v>
      </c>
      <c r="I612" s="203"/>
      <c r="J612" s="199"/>
      <c r="K612" s="199"/>
      <c r="L612" s="204"/>
      <c r="M612" s="205"/>
      <c r="N612" s="206"/>
      <c r="O612" s="206"/>
      <c r="P612" s="206"/>
      <c r="Q612" s="206"/>
      <c r="R612" s="206"/>
      <c r="S612" s="206"/>
      <c r="T612" s="207"/>
      <c r="AT612" s="208" t="s">
        <v>158</v>
      </c>
      <c r="AU612" s="208" t="s">
        <v>167</v>
      </c>
      <c r="AV612" s="13" t="s">
        <v>79</v>
      </c>
      <c r="AW612" s="13" t="s">
        <v>33</v>
      </c>
      <c r="AX612" s="13" t="s">
        <v>72</v>
      </c>
      <c r="AY612" s="208" t="s">
        <v>146</v>
      </c>
    </row>
    <row r="613" spans="1:65" s="13" customFormat="1" ht="11.25">
      <c r="B613" s="198"/>
      <c r="C613" s="199"/>
      <c r="D613" s="200" t="s">
        <v>158</v>
      </c>
      <c r="E613" s="201" t="s">
        <v>19</v>
      </c>
      <c r="F613" s="202" t="s">
        <v>602</v>
      </c>
      <c r="G613" s="199"/>
      <c r="H613" s="201" t="s">
        <v>19</v>
      </c>
      <c r="I613" s="203"/>
      <c r="J613" s="199"/>
      <c r="K613" s="199"/>
      <c r="L613" s="204"/>
      <c r="M613" s="205"/>
      <c r="N613" s="206"/>
      <c r="O613" s="206"/>
      <c r="P613" s="206"/>
      <c r="Q613" s="206"/>
      <c r="R613" s="206"/>
      <c r="S613" s="206"/>
      <c r="T613" s="207"/>
      <c r="AT613" s="208" t="s">
        <v>158</v>
      </c>
      <c r="AU613" s="208" t="s">
        <v>167</v>
      </c>
      <c r="AV613" s="13" t="s">
        <v>79</v>
      </c>
      <c r="AW613" s="13" t="s">
        <v>33</v>
      </c>
      <c r="AX613" s="13" t="s">
        <v>72</v>
      </c>
      <c r="AY613" s="208" t="s">
        <v>146</v>
      </c>
    </row>
    <row r="614" spans="1:65" s="14" customFormat="1" ht="11.25">
      <c r="B614" s="209"/>
      <c r="C614" s="210"/>
      <c r="D614" s="200" t="s">
        <v>158</v>
      </c>
      <c r="E614" s="211" t="s">
        <v>19</v>
      </c>
      <c r="F614" s="212" t="s">
        <v>603</v>
      </c>
      <c r="G614" s="210"/>
      <c r="H614" s="213">
        <v>15.868</v>
      </c>
      <c r="I614" s="214"/>
      <c r="J614" s="210"/>
      <c r="K614" s="210"/>
      <c r="L614" s="215"/>
      <c r="M614" s="216"/>
      <c r="N614" s="217"/>
      <c r="O614" s="217"/>
      <c r="P614" s="217"/>
      <c r="Q614" s="217"/>
      <c r="R614" s="217"/>
      <c r="S614" s="217"/>
      <c r="T614" s="218"/>
      <c r="AT614" s="219" t="s">
        <v>158</v>
      </c>
      <c r="AU614" s="219" t="s">
        <v>167</v>
      </c>
      <c r="AV614" s="14" t="s">
        <v>81</v>
      </c>
      <c r="AW614" s="14" t="s">
        <v>33</v>
      </c>
      <c r="AX614" s="14" t="s">
        <v>72</v>
      </c>
      <c r="AY614" s="219" t="s">
        <v>146</v>
      </c>
    </row>
    <row r="615" spans="1:65" s="15" customFormat="1" ht="11.25">
      <c r="B615" s="220"/>
      <c r="C615" s="221"/>
      <c r="D615" s="200" t="s">
        <v>158</v>
      </c>
      <c r="E615" s="222" t="s">
        <v>19</v>
      </c>
      <c r="F615" s="223" t="s">
        <v>162</v>
      </c>
      <c r="G615" s="221"/>
      <c r="H615" s="224">
        <v>15.868</v>
      </c>
      <c r="I615" s="225"/>
      <c r="J615" s="221"/>
      <c r="K615" s="221"/>
      <c r="L615" s="226"/>
      <c r="M615" s="227"/>
      <c r="N615" s="228"/>
      <c r="O615" s="228"/>
      <c r="P615" s="228"/>
      <c r="Q615" s="228"/>
      <c r="R615" s="228"/>
      <c r="S615" s="228"/>
      <c r="T615" s="229"/>
      <c r="AT615" s="230" t="s">
        <v>158</v>
      </c>
      <c r="AU615" s="230" t="s">
        <v>167</v>
      </c>
      <c r="AV615" s="15" t="s">
        <v>154</v>
      </c>
      <c r="AW615" s="15" t="s">
        <v>4</v>
      </c>
      <c r="AX615" s="15" t="s">
        <v>79</v>
      </c>
      <c r="AY615" s="230" t="s">
        <v>146</v>
      </c>
    </row>
    <row r="616" spans="1:65" s="2" customFormat="1" ht="16.5" customHeight="1">
      <c r="A616" s="36"/>
      <c r="B616" s="37"/>
      <c r="C616" s="180" t="s">
        <v>604</v>
      </c>
      <c r="D616" s="180" t="s">
        <v>149</v>
      </c>
      <c r="E616" s="181" t="s">
        <v>605</v>
      </c>
      <c r="F616" s="182" t="s">
        <v>606</v>
      </c>
      <c r="G616" s="183" t="s">
        <v>294</v>
      </c>
      <c r="H616" s="184">
        <v>15.46</v>
      </c>
      <c r="I616" s="185"/>
      <c r="J616" s="186">
        <f>ROUND(I616*H616,2)</f>
        <v>0</v>
      </c>
      <c r="K616" s="182" t="s">
        <v>153</v>
      </c>
      <c r="L616" s="41"/>
      <c r="M616" s="187" t="s">
        <v>19</v>
      </c>
      <c r="N616" s="188" t="s">
        <v>43</v>
      </c>
      <c r="O616" s="66"/>
      <c r="P616" s="189">
        <f>O616*H616</f>
        <v>0</v>
      </c>
      <c r="Q616" s="189">
        <v>0</v>
      </c>
      <c r="R616" s="189">
        <f>Q616*H616</f>
        <v>0</v>
      </c>
      <c r="S616" s="189">
        <v>2.9999999999999997E-4</v>
      </c>
      <c r="T616" s="190">
        <f>S616*H616</f>
        <v>4.6379999999999998E-3</v>
      </c>
      <c r="U616" s="36"/>
      <c r="V616" s="36"/>
      <c r="W616" s="36"/>
      <c r="X616" s="36"/>
      <c r="Y616" s="36"/>
      <c r="Z616" s="36"/>
      <c r="AA616" s="36"/>
      <c r="AB616" s="36"/>
      <c r="AC616" s="36"/>
      <c r="AD616" s="36"/>
      <c r="AE616" s="36"/>
      <c r="AR616" s="191" t="s">
        <v>258</v>
      </c>
      <c r="AT616" s="191" t="s">
        <v>149</v>
      </c>
      <c r="AU616" s="191" t="s">
        <v>167</v>
      </c>
      <c r="AY616" s="19" t="s">
        <v>146</v>
      </c>
      <c r="BE616" s="192">
        <f>IF(N616="základní",J616,0)</f>
        <v>0</v>
      </c>
      <c r="BF616" s="192">
        <f>IF(N616="snížená",J616,0)</f>
        <v>0</v>
      </c>
      <c r="BG616" s="192">
        <f>IF(N616="zákl. přenesená",J616,0)</f>
        <v>0</v>
      </c>
      <c r="BH616" s="192">
        <f>IF(N616="sníž. přenesená",J616,0)</f>
        <v>0</v>
      </c>
      <c r="BI616" s="192">
        <f>IF(N616="nulová",J616,0)</f>
        <v>0</v>
      </c>
      <c r="BJ616" s="19" t="s">
        <v>79</v>
      </c>
      <c r="BK616" s="192">
        <f>ROUND(I616*H616,2)</f>
        <v>0</v>
      </c>
      <c r="BL616" s="19" t="s">
        <v>258</v>
      </c>
      <c r="BM616" s="191" t="s">
        <v>607</v>
      </c>
    </row>
    <row r="617" spans="1:65" s="2" customFormat="1" ht="11.25">
      <c r="A617" s="36"/>
      <c r="B617" s="37"/>
      <c r="C617" s="38"/>
      <c r="D617" s="193" t="s">
        <v>156</v>
      </c>
      <c r="E617" s="38"/>
      <c r="F617" s="194" t="s">
        <v>608</v>
      </c>
      <c r="G617" s="38"/>
      <c r="H617" s="38"/>
      <c r="I617" s="195"/>
      <c r="J617" s="38"/>
      <c r="K617" s="38"/>
      <c r="L617" s="41"/>
      <c r="M617" s="196"/>
      <c r="N617" s="197"/>
      <c r="O617" s="66"/>
      <c r="P617" s="66"/>
      <c r="Q617" s="66"/>
      <c r="R617" s="66"/>
      <c r="S617" s="66"/>
      <c r="T617" s="67"/>
      <c r="U617" s="36"/>
      <c r="V617" s="36"/>
      <c r="W617" s="36"/>
      <c r="X617" s="36"/>
      <c r="Y617" s="36"/>
      <c r="Z617" s="36"/>
      <c r="AA617" s="36"/>
      <c r="AB617" s="36"/>
      <c r="AC617" s="36"/>
      <c r="AD617" s="36"/>
      <c r="AE617" s="36"/>
      <c r="AT617" s="19" t="s">
        <v>156</v>
      </c>
      <c r="AU617" s="19" t="s">
        <v>167</v>
      </c>
    </row>
    <row r="618" spans="1:65" s="13" customFormat="1" ht="11.25">
      <c r="B618" s="198"/>
      <c r="C618" s="199"/>
      <c r="D618" s="200" t="s">
        <v>158</v>
      </c>
      <c r="E618" s="201" t="s">
        <v>19</v>
      </c>
      <c r="F618" s="202" t="s">
        <v>255</v>
      </c>
      <c r="G618" s="199"/>
      <c r="H618" s="201" t="s">
        <v>19</v>
      </c>
      <c r="I618" s="203"/>
      <c r="J618" s="199"/>
      <c r="K618" s="199"/>
      <c r="L618" s="204"/>
      <c r="M618" s="205"/>
      <c r="N618" s="206"/>
      <c r="O618" s="206"/>
      <c r="P618" s="206"/>
      <c r="Q618" s="206"/>
      <c r="R618" s="206"/>
      <c r="S618" s="206"/>
      <c r="T618" s="207"/>
      <c r="AT618" s="208" t="s">
        <v>158</v>
      </c>
      <c r="AU618" s="208" t="s">
        <v>167</v>
      </c>
      <c r="AV618" s="13" t="s">
        <v>79</v>
      </c>
      <c r="AW618" s="13" t="s">
        <v>33</v>
      </c>
      <c r="AX618" s="13" t="s">
        <v>72</v>
      </c>
      <c r="AY618" s="208" t="s">
        <v>146</v>
      </c>
    </row>
    <row r="619" spans="1:65" s="13" customFormat="1" ht="11.25">
      <c r="B619" s="198"/>
      <c r="C619" s="199"/>
      <c r="D619" s="200" t="s">
        <v>158</v>
      </c>
      <c r="E619" s="201" t="s">
        <v>19</v>
      </c>
      <c r="F619" s="202" t="s">
        <v>160</v>
      </c>
      <c r="G619" s="199"/>
      <c r="H619" s="201" t="s">
        <v>19</v>
      </c>
      <c r="I619" s="203"/>
      <c r="J619" s="199"/>
      <c r="K619" s="199"/>
      <c r="L619" s="204"/>
      <c r="M619" s="205"/>
      <c r="N619" s="206"/>
      <c r="O619" s="206"/>
      <c r="P619" s="206"/>
      <c r="Q619" s="206"/>
      <c r="R619" s="206"/>
      <c r="S619" s="206"/>
      <c r="T619" s="207"/>
      <c r="AT619" s="208" t="s">
        <v>158</v>
      </c>
      <c r="AU619" s="208" t="s">
        <v>167</v>
      </c>
      <c r="AV619" s="13" t="s">
        <v>79</v>
      </c>
      <c r="AW619" s="13" t="s">
        <v>33</v>
      </c>
      <c r="AX619" s="13" t="s">
        <v>72</v>
      </c>
      <c r="AY619" s="208" t="s">
        <v>146</v>
      </c>
    </row>
    <row r="620" spans="1:65" s="13" customFormat="1" ht="11.25">
      <c r="B620" s="198"/>
      <c r="C620" s="199"/>
      <c r="D620" s="200" t="s">
        <v>158</v>
      </c>
      <c r="E620" s="201" t="s">
        <v>19</v>
      </c>
      <c r="F620" s="202" t="s">
        <v>602</v>
      </c>
      <c r="G620" s="199"/>
      <c r="H620" s="201" t="s">
        <v>19</v>
      </c>
      <c r="I620" s="203"/>
      <c r="J620" s="199"/>
      <c r="K620" s="199"/>
      <c r="L620" s="204"/>
      <c r="M620" s="205"/>
      <c r="N620" s="206"/>
      <c r="O620" s="206"/>
      <c r="P620" s="206"/>
      <c r="Q620" s="206"/>
      <c r="R620" s="206"/>
      <c r="S620" s="206"/>
      <c r="T620" s="207"/>
      <c r="AT620" s="208" t="s">
        <v>158</v>
      </c>
      <c r="AU620" s="208" t="s">
        <v>167</v>
      </c>
      <c r="AV620" s="13" t="s">
        <v>79</v>
      </c>
      <c r="AW620" s="13" t="s">
        <v>33</v>
      </c>
      <c r="AX620" s="13" t="s">
        <v>72</v>
      </c>
      <c r="AY620" s="208" t="s">
        <v>146</v>
      </c>
    </row>
    <row r="621" spans="1:65" s="14" customFormat="1" ht="11.25">
      <c r="B621" s="209"/>
      <c r="C621" s="210"/>
      <c r="D621" s="200" t="s">
        <v>158</v>
      </c>
      <c r="E621" s="211" t="s">
        <v>19</v>
      </c>
      <c r="F621" s="212" t="s">
        <v>609</v>
      </c>
      <c r="G621" s="210"/>
      <c r="H621" s="213">
        <v>15.46</v>
      </c>
      <c r="I621" s="214"/>
      <c r="J621" s="210"/>
      <c r="K621" s="210"/>
      <c r="L621" s="215"/>
      <c r="M621" s="216"/>
      <c r="N621" s="217"/>
      <c r="O621" s="217"/>
      <c r="P621" s="217"/>
      <c r="Q621" s="217"/>
      <c r="R621" s="217"/>
      <c r="S621" s="217"/>
      <c r="T621" s="218"/>
      <c r="AT621" s="219" t="s">
        <v>158</v>
      </c>
      <c r="AU621" s="219" t="s">
        <v>167</v>
      </c>
      <c r="AV621" s="14" t="s">
        <v>81</v>
      </c>
      <c r="AW621" s="14" t="s">
        <v>33</v>
      </c>
      <c r="AX621" s="14" t="s">
        <v>72</v>
      </c>
      <c r="AY621" s="219" t="s">
        <v>146</v>
      </c>
    </row>
    <row r="622" spans="1:65" s="15" customFormat="1" ht="11.25">
      <c r="B622" s="220"/>
      <c r="C622" s="221"/>
      <c r="D622" s="200" t="s">
        <v>158</v>
      </c>
      <c r="E622" s="222" t="s">
        <v>19</v>
      </c>
      <c r="F622" s="223" t="s">
        <v>162</v>
      </c>
      <c r="G622" s="221"/>
      <c r="H622" s="224">
        <v>15.46</v>
      </c>
      <c r="I622" s="225"/>
      <c r="J622" s="221"/>
      <c r="K622" s="221"/>
      <c r="L622" s="226"/>
      <c r="M622" s="227"/>
      <c r="N622" s="228"/>
      <c r="O622" s="228"/>
      <c r="P622" s="228"/>
      <c r="Q622" s="228"/>
      <c r="R622" s="228"/>
      <c r="S622" s="228"/>
      <c r="T622" s="229"/>
      <c r="AT622" s="230" t="s">
        <v>158</v>
      </c>
      <c r="AU622" s="230" t="s">
        <v>167</v>
      </c>
      <c r="AV622" s="15" t="s">
        <v>154</v>
      </c>
      <c r="AW622" s="15" t="s">
        <v>4</v>
      </c>
      <c r="AX622" s="15" t="s">
        <v>79</v>
      </c>
      <c r="AY622" s="230" t="s">
        <v>146</v>
      </c>
    </row>
    <row r="623" spans="1:65" s="2" customFormat="1" ht="16.5" customHeight="1">
      <c r="A623" s="36"/>
      <c r="B623" s="37"/>
      <c r="C623" s="180" t="s">
        <v>610</v>
      </c>
      <c r="D623" s="180" t="s">
        <v>149</v>
      </c>
      <c r="E623" s="181" t="s">
        <v>611</v>
      </c>
      <c r="F623" s="182" t="s">
        <v>612</v>
      </c>
      <c r="G623" s="183" t="s">
        <v>187</v>
      </c>
      <c r="H623" s="184">
        <v>0.79700000000000004</v>
      </c>
      <c r="I623" s="185"/>
      <c r="J623" s="186">
        <f>ROUND(I623*H623,2)</f>
        <v>0</v>
      </c>
      <c r="K623" s="182" t="s">
        <v>153</v>
      </c>
      <c r="L623" s="41"/>
      <c r="M623" s="187" t="s">
        <v>19</v>
      </c>
      <c r="N623" s="188" t="s">
        <v>43</v>
      </c>
      <c r="O623" s="66"/>
      <c r="P623" s="189">
        <f>O623*H623</f>
        <v>0</v>
      </c>
      <c r="Q623" s="189">
        <v>0</v>
      </c>
      <c r="R623" s="189">
        <f>Q623*H623</f>
        <v>0</v>
      </c>
      <c r="S623" s="189">
        <v>2</v>
      </c>
      <c r="T623" s="190">
        <f>S623*H623</f>
        <v>1.5940000000000001</v>
      </c>
      <c r="U623" s="36"/>
      <c r="V623" s="36"/>
      <c r="W623" s="36"/>
      <c r="X623" s="36"/>
      <c r="Y623" s="36"/>
      <c r="Z623" s="36"/>
      <c r="AA623" s="36"/>
      <c r="AB623" s="36"/>
      <c r="AC623" s="36"/>
      <c r="AD623" s="36"/>
      <c r="AE623" s="36"/>
      <c r="AR623" s="191" t="s">
        <v>154</v>
      </c>
      <c r="AT623" s="191" t="s">
        <v>149</v>
      </c>
      <c r="AU623" s="191" t="s">
        <v>167</v>
      </c>
      <c r="AY623" s="19" t="s">
        <v>146</v>
      </c>
      <c r="BE623" s="192">
        <f>IF(N623="základní",J623,0)</f>
        <v>0</v>
      </c>
      <c r="BF623" s="192">
        <f>IF(N623="snížená",J623,0)</f>
        <v>0</v>
      </c>
      <c r="BG623" s="192">
        <f>IF(N623="zákl. přenesená",J623,0)</f>
        <v>0</v>
      </c>
      <c r="BH623" s="192">
        <f>IF(N623="sníž. přenesená",J623,0)</f>
        <v>0</v>
      </c>
      <c r="BI623" s="192">
        <f>IF(N623="nulová",J623,0)</f>
        <v>0</v>
      </c>
      <c r="BJ623" s="19" t="s">
        <v>79</v>
      </c>
      <c r="BK623" s="192">
        <f>ROUND(I623*H623,2)</f>
        <v>0</v>
      </c>
      <c r="BL623" s="19" t="s">
        <v>154</v>
      </c>
      <c r="BM623" s="191" t="s">
        <v>613</v>
      </c>
    </row>
    <row r="624" spans="1:65" s="2" customFormat="1" ht="11.25">
      <c r="A624" s="36"/>
      <c r="B624" s="37"/>
      <c r="C624" s="38"/>
      <c r="D624" s="193" t="s">
        <v>156</v>
      </c>
      <c r="E624" s="38"/>
      <c r="F624" s="194" t="s">
        <v>614</v>
      </c>
      <c r="G624" s="38"/>
      <c r="H624" s="38"/>
      <c r="I624" s="195"/>
      <c r="J624" s="38"/>
      <c r="K624" s="38"/>
      <c r="L624" s="41"/>
      <c r="M624" s="196"/>
      <c r="N624" s="197"/>
      <c r="O624" s="66"/>
      <c r="P624" s="66"/>
      <c r="Q624" s="66"/>
      <c r="R624" s="66"/>
      <c r="S624" s="66"/>
      <c r="T624" s="67"/>
      <c r="U624" s="36"/>
      <c r="V624" s="36"/>
      <c r="W624" s="36"/>
      <c r="X624" s="36"/>
      <c r="Y624" s="36"/>
      <c r="Z624" s="36"/>
      <c r="AA624" s="36"/>
      <c r="AB624" s="36"/>
      <c r="AC624" s="36"/>
      <c r="AD624" s="36"/>
      <c r="AE624" s="36"/>
      <c r="AT624" s="19" t="s">
        <v>156</v>
      </c>
      <c r="AU624" s="19" t="s">
        <v>167</v>
      </c>
    </row>
    <row r="625" spans="1:65" s="13" customFormat="1" ht="11.25">
      <c r="B625" s="198"/>
      <c r="C625" s="199"/>
      <c r="D625" s="200" t="s">
        <v>158</v>
      </c>
      <c r="E625" s="201" t="s">
        <v>19</v>
      </c>
      <c r="F625" s="202" t="s">
        <v>255</v>
      </c>
      <c r="G625" s="199"/>
      <c r="H625" s="201" t="s">
        <v>19</v>
      </c>
      <c r="I625" s="203"/>
      <c r="J625" s="199"/>
      <c r="K625" s="199"/>
      <c r="L625" s="204"/>
      <c r="M625" s="205"/>
      <c r="N625" s="206"/>
      <c r="O625" s="206"/>
      <c r="P625" s="206"/>
      <c r="Q625" s="206"/>
      <c r="R625" s="206"/>
      <c r="S625" s="206"/>
      <c r="T625" s="207"/>
      <c r="AT625" s="208" t="s">
        <v>158</v>
      </c>
      <c r="AU625" s="208" t="s">
        <v>167</v>
      </c>
      <c r="AV625" s="13" t="s">
        <v>79</v>
      </c>
      <c r="AW625" s="13" t="s">
        <v>33</v>
      </c>
      <c r="AX625" s="13" t="s">
        <v>72</v>
      </c>
      <c r="AY625" s="208" t="s">
        <v>146</v>
      </c>
    </row>
    <row r="626" spans="1:65" s="13" customFormat="1" ht="11.25">
      <c r="B626" s="198"/>
      <c r="C626" s="199"/>
      <c r="D626" s="200" t="s">
        <v>158</v>
      </c>
      <c r="E626" s="201" t="s">
        <v>19</v>
      </c>
      <c r="F626" s="202" t="s">
        <v>160</v>
      </c>
      <c r="G626" s="199"/>
      <c r="H626" s="201" t="s">
        <v>19</v>
      </c>
      <c r="I626" s="203"/>
      <c r="J626" s="199"/>
      <c r="K626" s="199"/>
      <c r="L626" s="204"/>
      <c r="M626" s="205"/>
      <c r="N626" s="206"/>
      <c r="O626" s="206"/>
      <c r="P626" s="206"/>
      <c r="Q626" s="206"/>
      <c r="R626" s="206"/>
      <c r="S626" s="206"/>
      <c r="T626" s="207"/>
      <c r="AT626" s="208" t="s">
        <v>158</v>
      </c>
      <c r="AU626" s="208" t="s">
        <v>167</v>
      </c>
      <c r="AV626" s="13" t="s">
        <v>79</v>
      </c>
      <c r="AW626" s="13" t="s">
        <v>33</v>
      </c>
      <c r="AX626" s="13" t="s">
        <v>72</v>
      </c>
      <c r="AY626" s="208" t="s">
        <v>146</v>
      </c>
    </row>
    <row r="627" spans="1:65" s="13" customFormat="1" ht="11.25">
      <c r="B627" s="198"/>
      <c r="C627" s="199"/>
      <c r="D627" s="200" t="s">
        <v>158</v>
      </c>
      <c r="E627" s="201" t="s">
        <v>19</v>
      </c>
      <c r="F627" s="202" t="s">
        <v>615</v>
      </c>
      <c r="G627" s="199"/>
      <c r="H627" s="201" t="s">
        <v>19</v>
      </c>
      <c r="I627" s="203"/>
      <c r="J627" s="199"/>
      <c r="K627" s="199"/>
      <c r="L627" s="204"/>
      <c r="M627" s="205"/>
      <c r="N627" s="206"/>
      <c r="O627" s="206"/>
      <c r="P627" s="206"/>
      <c r="Q627" s="206"/>
      <c r="R627" s="206"/>
      <c r="S627" s="206"/>
      <c r="T627" s="207"/>
      <c r="AT627" s="208" t="s">
        <v>158</v>
      </c>
      <c r="AU627" s="208" t="s">
        <v>167</v>
      </c>
      <c r="AV627" s="13" t="s">
        <v>79</v>
      </c>
      <c r="AW627" s="13" t="s">
        <v>33</v>
      </c>
      <c r="AX627" s="13" t="s">
        <v>72</v>
      </c>
      <c r="AY627" s="208" t="s">
        <v>146</v>
      </c>
    </row>
    <row r="628" spans="1:65" s="13" customFormat="1" ht="11.25">
      <c r="B628" s="198"/>
      <c r="C628" s="199"/>
      <c r="D628" s="200" t="s">
        <v>158</v>
      </c>
      <c r="E628" s="201" t="s">
        <v>19</v>
      </c>
      <c r="F628" s="202" t="s">
        <v>616</v>
      </c>
      <c r="G628" s="199"/>
      <c r="H628" s="201" t="s">
        <v>19</v>
      </c>
      <c r="I628" s="203"/>
      <c r="J628" s="199"/>
      <c r="K628" s="199"/>
      <c r="L628" s="204"/>
      <c r="M628" s="205"/>
      <c r="N628" s="206"/>
      <c r="O628" s="206"/>
      <c r="P628" s="206"/>
      <c r="Q628" s="206"/>
      <c r="R628" s="206"/>
      <c r="S628" s="206"/>
      <c r="T628" s="207"/>
      <c r="AT628" s="208" t="s">
        <v>158</v>
      </c>
      <c r="AU628" s="208" t="s">
        <v>167</v>
      </c>
      <c r="AV628" s="13" t="s">
        <v>79</v>
      </c>
      <c r="AW628" s="13" t="s">
        <v>33</v>
      </c>
      <c r="AX628" s="13" t="s">
        <v>72</v>
      </c>
      <c r="AY628" s="208" t="s">
        <v>146</v>
      </c>
    </row>
    <row r="629" spans="1:65" s="14" customFormat="1" ht="11.25">
      <c r="B629" s="209"/>
      <c r="C629" s="210"/>
      <c r="D629" s="200" t="s">
        <v>158</v>
      </c>
      <c r="E629" s="211" t="s">
        <v>19</v>
      </c>
      <c r="F629" s="212" t="s">
        <v>617</v>
      </c>
      <c r="G629" s="210"/>
      <c r="H629" s="213">
        <v>0.79700000000000004</v>
      </c>
      <c r="I629" s="214"/>
      <c r="J629" s="210"/>
      <c r="K629" s="210"/>
      <c r="L629" s="215"/>
      <c r="M629" s="216"/>
      <c r="N629" s="217"/>
      <c r="O629" s="217"/>
      <c r="P629" s="217"/>
      <c r="Q629" s="217"/>
      <c r="R629" s="217"/>
      <c r="S629" s="217"/>
      <c r="T629" s="218"/>
      <c r="AT629" s="219" t="s">
        <v>158</v>
      </c>
      <c r="AU629" s="219" t="s">
        <v>167</v>
      </c>
      <c r="AV629" s="14" t="s">
        <v>81</v>
      </c>
      <c r="AW629" s="14" t="s">
        <v>33</v>
      </c>
      <c r="AX629" s="14" t="s">
        <v>72</v>
      </c>
      <c r="AY629" s="219" t="s">
        <v>146</v>
      </c>
    </row>
    <row r="630" spans="1:65" s="15" customFormat="1" ht="11.25">
      <c r="B630" s="220"/>
      <c r="C630" s="221"/>
      <c r="D630" s="200" t="s">
        <v>158</v>
      </c>
      <c r="E630" s="222" t="s">
        <v>19</v>
      </c>
      <c r="F630" s="223" t="s">
        <v>162</v>
      </c>
      <c r="G630" s="221"/>
      <c r="H630" s="224">
        <v>0.79700000000000004</v>
      </c>
      <c r="I630" s="225"/>
      <c r="J630" s="221"/>
      <c r="K630" s="221"/>
      <c r="L630" s="226"/>
      <c r="M630" s="227"/>
      <c r="N630" s="228"/>
      <c r="O630" s="228"/>
      <c r="P630" s="228"/>
      <c r="Q630" s="228"/>
      <c r="R630" s="228"/>
      <c r="S630" s="228"/>
      <c r="T630" s="229"/>
      <c r="AT630" s="230" t="s">
        <v>158</v>
      </c>
      <c r="AU630" s="230" t="s">
        <v>167</v>
      </c>
      <c r="AV630" s="15" t="s">
        <v>154</v>
      </c>
      <c r="AW630" s="15" t="s">
        <v>4</v>
      </c>
      <c r="AX630" s="15" t="s">
        <v>79</v>
      </c>
      <c r="AY630" s="230" t="s">
        <v>146</v>
      </c>
    </row>
    <row r="631" spans="1:65" s="2" customFormat="1" ht="24.2" customHeight="1">
      <c r="A631" s="36"/>
      <c r="B631" s="37"/>
      <c r="C631" s="180" t="s">
        <v>618</v>
      </c>
      <c r="D631" s="180" t="s">
        <v>149</v>
      </c>
      <c r="E631" s="181" t="s">
        <v>619</v>
      </c>
      <c r="F631" s="182" t="s">
        <v>620</v>
      </c>
      <c r="G631" s="183" t="s">
        <v>152</v>
      </c>
      <c r="H631" s="184">
        <v>7.5750000000000002</v>
      </c>
      <c r="I631" s="185"/>
      <c r="J631" s="186">
        <f>ROUND(I631*H631,2)</f>
        <v>0</v>
      </c>
      <c r="K631" s="182" t="s">
        <v>153</v>
      </c>
      <c r="L631" s="41"/>
      <c r="M631" s="187" t="s">
        <v>19</v>
      </c>
      <c r="N631" s="188" t="s">
        <v>43</v>
      </c>
      <c r="O631" s="66"/>
      <c r="P631" s="189">
        <f>O631*H631</f>
        <v>0</v>
      </c>
      <c r="Q631" s="189">
        <v>0</v>
      </c>
      <c r="R631" s="189">
        <f>Q631*H631</f>
        <v>0</v>
      </c>
      <c r="S631" s="189">
        <v>0.13100000000000001</v>
      </c>
      <c r="T631" s="190">
        <f>S631*H631</f>
        <v>0.99232500000000001</v>
      </c>
      <c r="U631" s="36"/>
      <c r="V631" s="36"/>
      <c r="W631" s="36"/>
      <c r="X631" s="36"/>
      <c r="Y631" s="36"/>
      <c r="Z631" s="36"/>
      <c r="AA631" s="36"/>
      <c r="AB631" s="36"/>
      <c r="AC631" s="36"/>
      <c r="AD631" s="36"/>
      <c r="AE631" s="36"/>
      <c r="AR631" s="191" t="s">
        <v>154</v>
      </c>
      <c r="AT631" s="191" t="s">
        <v>149</v>
      </c>
      <c r="AU631" s="191" t="s">
        <v>167</v>
      </c>
      <c r="AY631" s="19" t="s">
        <v>146</v>
      </c>
      <c r="BE631" s="192">
        <f>IF(N631="základní",J631,0)</f>
        <v>0</v>
      </c>
      <c r="BF631" s="192">
        <f>IF(N631="snížená",J631,0)</f>
        <v>0</v>
      </c>
      <c r="BG631" s="192">
        <f>IF(N631="zákl. přenesená",J631,0)</f>
        <v>0</v>
      </c>
      <c r="BH631" s="192">
        <f>IF(N631="sníž. přenesená",J631,0)</f>
        <v>0</v>
      </c>
      <c r="BI631" s="192">
        <f>IF(N631="nulová",J631,0)</f>
        <v>0</v>
      </c>
      <c r="BJ631" s="19" t="s">
        <v>79</v>
      </c>
      <c r="BK631" s="192">
        <f>ROUND(I631*H631,2)</f>
        <v>0</v>
      </c>
      <c r="BL631" s="19" t="s">
        <v>154</v>
      </c>
      <c r="BM631" s="191" t="s">
        <v>621</v>
      </c>
    </row>
    <row r="632" spans="1:65" s="2" customFormat="1" ht="11.25">
      <c r="A632" s="36"/>
      <c r="B632" s="37"/>
      <c r="C632" s="38"/>
      <c r="D632" s="193" t="s">
        <v>156</v>
      </c>
      <c r="E632" s="38"/>
      <c r="F632" s="194" t="s">
        <v>622</v>
      </c>
      <c r="G632" s="38"/>
      <c r="H632" s="38"/>
      <c r="I632" s="195"/>
      <c r="J632" s="38"/>
      <c r="K632" s="38"/>
      <c r="L632" s="41"/>
      <c r="M632" s="196"/>
      <c r="N632" s="197"/>
      <c r="O632" s="66"/>
      <c r="P632" s="66"/>
      <c r="Q632" s="66"/>
      <c r="R632" s="66"/>
      <c r="S632" s="66"/>
      <c r="T632" s="67"/>
      <c r="U632" s="36"/>
      <c r="V632" s="36"/>
      <c r="W632" s="36"/>
      <c r="X632" s="36"/>
      <c r="Y632" s="36"/>
      <c r="Z632" s="36"/>
      <c r="AA632" s="36"/>
      <c r="AB632" s="36"/>
      <c r="AC632" s="36"/>
      <c r="AD632" s="36"/>
      <c r="AE632" s="36"/>
      <c r="AT632" s="19" t="s">
        <v>156</v>
      </c>
      <c r="AU632" s="19" t="s">
        <v>167</v>
      </c>
    </row>
    <row r="633" spans="1:65" s="13" customFormat="1" ht="11.25">
      <c r="B633" s="198"/>
      <c r="C633" s="199"/>
      <c r="D633" s="200" t="s">
        <v>158</v>
      </c>
      <c r="E633" s="201" t="s">
        <v>19</v>
      </c>
      <c r="F633" s="202" t="s">
        <v>255</v>
      </c>
      <c r="G633" s="199"/>
      <c r="H633" s="201" t="s">
        <v>19</v>
      </c>
      <c r="I633" s="203"/>
      <c r="J633" s="199"/>
      <c r="K633" s="199"/>
      <c r="L633" s="204"/>
      <c r="M633" s="205"/>
      <c r="N633" s="206"/>
      <c r="O633" s="206"/>
      <c r="P633" s="206"/>
      <c r="Q633" s="206"/>
      <c r="R633" s="206"/>
      <c r="S633" s="206"/>
      <c r="T633" s="207"/>
      <c r="AT633" s="208" t="s">
        <v>158</v>
      </c>
      <c r="AU633" s="208" t="s">
        <v>167</v>
      </c>
      <c r="AV633" s="13" t="s">
        <v>79</v>
      </c>
      <c r="AW633" s="13" t="s">
        <v>33</v>
      </c>
      <c r="AX633" s="13" t="s">
        <v>72</v>
      </c>
      <c r="AY633" s="208" t="s">
        <v>146</v>
      </c>
    </row>
    <row r="634" spans="1:65" s="13" customFormat="1" ht="11.25">
      <c r="B634" s="198"/>
      <c r="C634" s="199"/>
      <c r="D634" s="200" t="s">
        <v>158</v>
      </c>
      <c r="E634" s="201" t="s">
        <v>19</v>
      </c>
      <c r="F634" s="202" t="s">
        <v>160</v>
      </c>
      <c r="G634" s="199"/>
      <c r="H634" s="201" t="s">
        <v>19</v>
      </c>
      <c r="I634" s="203"/>
      <c r="J634" s="199"/>
      <c r="K634" s="199"/>
      <c r="L634" s="204"/>
      <c r="M634" s="205"/>
      <c r="N634" s="206"/>
      <c r="O634" s="206"/>
      <c r="P634" s="206"/>
      <c r="Q634" s="206"/>
      <c r="R634" s="206"/>
      <c r="S634" s="206"/>
      <c r="T634" s="207"/>
      <c r="AT634" s="208" t="s">
        <v>158</v>
      </c>
      <c r="AU634" s="208" t="s">
        <v>167</v>
      </c>
      <c r="AV634" s="13" t="s">
        <v>79</v>
      </c>
      <c r="AW634" s="13" t="s">
        <v>33</v>
      </c>
      <c r="AX634" s="13" t="s">
        <v>72</v>
      </c>
      <c r="AY634" s="208" t="s">
        <v>146</v>
      </c>
    </row>
    <row r="635" spans="1:65" s="13" customFormat="1" ht="11.25">
      <c r="B635" s="198"/>
      <c r="C635" s="199"/>
      <c r="D635" s="200" t="s">
        <v>158</v>
      </c>
      <c r="E635" s="201" t="s">
        <v>19</v>
      </c>
      <c r="F635" s="202" t="s">
        <v>273</v>
      </c>
      <c r="G635" s="199"/>
      <c r="H635" s="201" t="s">
        <v>19</v>
      </c>
      <c r="I635" s="203"/>
      <c r="J635" s="199"/>
      <c r="K635" s="199"/>
      <c r="L635" s="204"/>
      <c r="M635" s="205"/>
      <c r="N635" s="206"/>
      <c r="O635" s="206"/>
      <c r="P635" s="206"/>
      <c r="Q635" s="206"/>
      <c r="R635" s="206"/>
      <c r="S635" s="206"/>
      <c r="T635" s="207"/>
      <c r="AT635" s="208" t="s">
        <v>158</v>
      </c>
      <c r="AU635" s="208" t="s">
        <v>167</v>
      </c>
      <c r="AV635" s="13" t="s">
        <v>79</v>
      </c>
      <c r="AW635" s="13" t="s">
        <v>33</v>
      </c>
      <c r="AX635" s="13" t="s">
        <v>72</v>
      </c>
      <c r="AY635" s="208" t="s">
        <v>146</v>
      </c>
    </row>
    <row r="636" spans="1:65" s="14" customFormat="1" ht="11.25">
      <c r="B636" s="209"/>
      <c r="C636" s="210"/>
      <c r="D636" s="200" t="s">
        <v>158</v>
      </c>
      <c r="E636" s="211" t="s">
        <v>19</v>
      </c>
      <c r="F636" s="212" t="s">
        <v>623</v>
      </c>
      <c r="G636" s="210"/>
      <c r="H636" s="213">
        <v>7.5750000000000002</v>
      </c>
      <c r="I636" s="214"/>
      <c r="J636" s="210"/>
      <c r="K636" s="210"/>
      <c r="L636" s="215"/>
      <c r="M636" s="216"/>
      <c r="N636" s="217"/>
      <c r="O636" s="217"/>
      <c r="P636" s="217"/>
      <c r="Q636" s="217"/>
      <c r="R636" s="217"/>
      <c r="S636" s="217"/>
      <c r="T636" s="218"/>
      <c r="AT636" s="219" t="s">
        <v>158</v>
      </c>
      <c r="AU636" s="219" t="s">
        <v>167</v>
      </c>
      <c r="AV636" s="14" t="s">
        <v>81</v>
      </c>
      <c r="AW636" s="14" t="s">
        <v>33</v>
      </c>
      <c r="AX636" s="14" t="s">
        <v>72</v>
      </c>
      <c r="AY636" s="219" t="s">
        <v>146</v>
      </c>
    </row>
    <row r="637" spans="1:65" s="15" customFormat="1" ht="11.25">
      <c r="B637" s="220"/>
      <c r="C637" s="221"/>
      <c r="D637" s="200" t="s">
        <v>158</v>
      </c>
      <c r="E637" s="222" t="s">
        <v>19</v>
      </c>
      <c r="F637" s="223" t="s">
        <v>162</v>
      </c>
      <c r="G637" s="221"/>
      <c r="H637" s="224">
        <v>7.5750000000000002</v>
      </c>
      <c r="I637" s="225"/>
      <c r="J637" s="221"/>
      <c r="K637" s="221"/>
      <c r="L637" s="226"/>
      <c r="M637" s="227"/>
      <c r="N637" s="228"/>
      <c r="O637" s="228"/>
      <c r="P637" s="228"/>
      <c r="Q637" s="228"/>
      <c r="R637" s="228"/>
      <c r="S637" s="228"/>
      <c r="T637" s="229"/>
      <c r="AT637" s="230" t="s">
        <v>158</v>
      </c>
      <c r="AU637" s="230" t="s">
        <v>167</v>
      </c>
      <c r="AV637" s="15" t="s">
        <v>154</v>
      </c>
      <c r="AW637" s="15" t="s">
        <v>4</v>
      </c>
      <c r="AX637" s="15" t="s">
        <v>79</v>
      </c>
      <c r="AY637" s="230" t="s">
        <v>146</v>
      </c>
    </row>
    <row r="638" spans="1:65" s="2" customFormat="1" ht="24.2" customHeight="1">
      <c r="A638" s="36"/>
      <c r="B638" s="37"/>
      <c r="C638" s="180" t="s">
        <v>624</v>
      </c>
      <c r="D638" s="180" t="s">
        <v>149</v>
      </c>
      <c r="E638" s="181" t="s">
        <v>625</v>
      </c>
      <c r="F638" s="182" t="s">
        <v>626</v>
      </c>
      <c r="G638" s="183" t="s">
        <v>152</v>
      </c>
      <c r="H638" s="184">
        <v>0.90100000000000002</v>
      </c>
      <c r="I638" s="185"/>
      <c r="J638" s="186">
        <f>ROUND(I638*H638,2)</f>
        <v>0</v>
      </c>
      <c r="K638" s="182" t="s">
        <v>153</v>
      </c>
      <c r="L638" s="41"/>
      <c r="M638" s="187" t="s">
        <v>19</v>
      </c>
      <c r="N638" s="188" t="s">
        <v>43</v>
      </c>
      <c r="O638" s="66"/>
      <c r="P638" s="189">
        <f>O638*H638</f>
        <v>0</v>
      </c>
      <c r="Q638" s="189">
        <v>0</v>
      </c>
      <c r="R638" s="189">
        <f>Q638*H638</f>
        <v>0</v>
      </c>
      <c r="S638" s="189">
        <v>0.26100000000000001</v>
      </c>
      <c r="T638" s="190">
        <f>S638*H638</f>
        <v>0.23516100000000001</v>
      </c>
      <c r="U638" s="36"/>
      <c r="V638" s="36"/>
      <c r="W638" s="36"/>
      <c r="X638" s="36"/>
      <c r="Y638" s="36"/>
      <c r="Z638" s="36"/>
      <c r="AA638" s="36"/>
      <c r="AB638" s="36"/>
      <c r="AC638" s="36"/>
      <c r="AD638" s="36"/>
      <c r="AE638" s="36"/>
      <c r="AR638" s="191" t="s">
        <v>154</v>
      </c>
      <c r="AT638" s="191" t="s">
        <v>149</v>
      </c>
      <c r="AU638" s="191" t="s">
        <v>167</v>
      </c>
      <c r="AY638" s="19" t="s">
        <v>146</v>
      </c>
      <c r="BE638" s="192">
        <f>IF(N638="základní",J638,0)</f>
        <v>0</v>
      </c>
      <c r="BF638" s="192">
        <f>IF(N638="snížená",J638,0)</f>
        <v>0</v>
      </c>
      <c r="BG638" s="192">
        <f>IF(N638="zákl. přenesená",J638,0)</f>
        <v>0</v>
      </c>
      <c r="BH638" s="192">
        <f>IF(N638="sníž. přenesená",J638,0)</f>
        <v>0</v>
      </c>
      <c r="BI638" s="192">
        <f>IF(N638="nulová",J638,0)</f>
        <v>0</v>
      </c>
      <c r="BJ638" s="19" t="s">
        <v>79</v>
      </c>
      <c r="BK638" s="192">
        <f>ROUND(I638*H638,2)</f>
        <v>0</v>
      </c>
      <c r="BL638" s="19" t="s">
        <v>154</v>
      </c>
      <c r="BM638" s="191" t="s">
        <v>627</v>
      </c>
    </row>
    <row r="639" spans="1:65" s="2" customFormat="1" ht="11.25">
      <c r="A639" s="36"/>
      <c r="B639" s="37"/>
      <c r="C639" s="38"/>
      <c r="D639" s="193" t="s">
        <v>156</v>
      </c>
      <c r="E639" s="38"/>
      <c r="F639" s="194" t="s">
        <v>628</v>
      </c>
      <c r="G639" s="38"/>
      <c r="H639" s="38"/>
      <c r="I639" s="195"/>
      <c r="J639" s="38"/>
      <c r="K639" s="38"/>
      <c r="L639" s="41"/>
      <c r="M639" s="196"/>
      <c r="N639" s="197"/>
      <c r="O639" s="66"/>
      <c r="P639" s="66"/>
      <c r="Q639" s="66"/>
      <c r="R639" s="66"/>
      <c r="S639" s="66"/>
      <c r="T639" s="67"/>
      <c r="U639" s="36"/>
      <c r="V639" s="36"/>
      <c r="W639" s="36"/>
      <c r="X639" s="36"/>
      <c r="Y639" s="36"/>
      <c r="Z639" s="36"/>
      <c r="AA639" s="36"/>
      <c r="AB639" s="36"/>
      <c r="AC639" s="36"/>
      <c r="AD639" s="36"/>
      <c r="AE639" s="36"/>
      <c r="AT639" s="19" t="s">
        <v>156</v>
      </c>
      <c r="AU639" s="19" t="s">
        <v>167</v>
      </c>
    </row>
    <row r="640" spans="1:65" s="13" customFormat="1" ht="11.25">
      <c r="B640" s="198"/>
      <c r="C640" s="199"/>
      <c r="D640" s="200" t="s">
        <v>158</v>
      </c>
      <c r="E640" s="201" t="s">
        <v>19</v>
      </c>
      <c r="F640" s="202" t="s">
        <v>255</v>
      </c>
      <c r="G640" s="199"/>
      <c r="H640" s="201" t="s">
        <v>19</v>
      </c>
      <c r="I640" s="203"/>
      <c r="J640" s="199"/>
      <c r="K640" s="199"/>
      <c r="L640" s="204"/>
      <c r="M640" s="205"/>
      <c r="N640" s="206"/>
      <c r="O640" s="206"/>
      <c r="P640" s="206"/>
      <c r="Q640" s="206"/>
      <c r="R640" s="206"/>
      <c r="S640" s="206"/>
      <c r="T640" s="207"/>
      <c r="AT640" s="208" t="s">
        <v>158</v>
      </c>
      <c r="AU640" s="208" t="s">
        <v>167</v>
      </c>
      <c r="AV640" s="13" t="s">
        <v>79</v>
      </c>
      <c r="AW640" s="13" t="s">
        <v>33</v>
      </c>
      <c r="AX640" s="13" t="s">
        <v>72</v>
      </c>
      <c r="AY640" s="208" t="s">
        <v>146</v>
      </c>
    </row>
    <row r="641" spans="1:65" s="13" customFormat="1" ht="11.25">
      <c r="B641" s="198"/>
      <c r="C641" s="199"/>
      <c r="D641" s="200" t="s">
        <v>158</v>
      </c>
      <c r="E641" s="201" t="s">
        <v>19</v>
      </c>
      <c r="F641" s="202" t="s">
        <v>160</v>
      </c>
      <c r="G641" s="199"/>
      <c r="H641" s="201" t="s">
        <v>19</v>
      </c>
      <c r="I641" s="203"/>
      <c r="J641" s="199"/>
      <c r="K641" s="199"/>
      <c r="L641" s="204"/>
      <c r="M641" s="205"/>
      <c r="N641" s="206"/>
      <c r="O641" s="206"/>
      <c r="P641" s="206"/>
      <c r="Q641" s="206"/>
      <c r="R641" s="206"/>
      <c r="S641" s="206"/>
      <c r="T641" s="207"/>
      <c r="AT641" s="208" t="s">
        <v>158</v>
      </c>
      <c r="AU641" s="208" t="s">
        <v>167</v>
      </c>
      <c r="AV641" s="13" t="s">
        <v>79</v>
      </c>
      <c r="AW641" s="13" t="s">
        <v>33</v>
      </c>
      <c r="AX641" s="13" t="s">
        <v>72</v>
      </c>
      <c r="AY641" s="208" t="s">
        <v>146</v>
      </c>
    </row>
    <row r="642" spans="1:65" s="13" customFormat="1" ht="11.25">
      <c r="B642" s="198"/>
      <c r="C642" s="199"/>
      <c r="D642" s="200" t="s">
        <v>158</v>
      </c>
      <c r="E642" s="201" t="s">
        <v>19</v>
      </c>
      <c r="F642" s="202" t="s">
        <v>629</v>
      </c>
      <c r="G642" s="199"/>
      <c r="H642" s="201" t="s">
        <v>19</v>
      </c>
      <c r="I642" s="203"/>
      <c r="J642" s="199"/>
      <c r="K642" s="199"/>
      <c r="L642" s="204"/>
      <c r="M642" s="205"/>
      <c r="N642" s="206"/>
      <c r="O642" s="206"/>
      <c r="P642" s="206"/>
      <c r="Q642" s="206"/>
      <c r="R642" s="206"/>
      <c r="S642" s="206"/>
      <c r="T642" s="207"/>
      <c r="AT642" s="208" t="s">
        <v>158</v>
      </c>
      <c r="AU642" s="208" t="s">
        <v>167</v>
      </c>
      <c r="AV642" s="13" t="s">
        <v>79</v>
      </c>
      <c r="AW642" s="13" t="s">
        <v>33</v>
      </c>
      <c r="AX642" s="13" t="s">
        <v>72</v>
      </c>
      <c r="AY642" s="208" t="s">
        <v>146</v>
      </c>
    </row>
    <row r="643" spans="1:65" s="14" customFormat="1" ht="11.25">
      <c r="B643" s="209"/>
      <c r="C643" s="210"/>
      <c r="D643" s="200" t="s">
        <v>158</v>
      </c>
      <c r="E643" s="211" t="s">
        <v>19</v>
      </c>
      <c r="F643" s="212" t="s">
        <v>630</v>
      </c>
      <c r="G643" s="210"/>
      <c r="H643" s="213">
        <v>0.90100000000000002</v>
      </c>
      <c r="I643" s="214"/>
      <c r="J643" s="210"/>
      <c r="K643" s="210"/>
      <c r="L643" s="215"/>
      <c r="M643" s="216"/>
      <c r="N643" s="217"/>
      <c r="O643" s="217"/>
      <c r="P643" s="217"/>
      <c r="Q643" s="217"/>
      <c r="R643" s="217"/>
      <c r="S643" s="217"/>
      <c r="T643" s="218"/>
      <c r="AT643" s="219" t="s">
        <v>158</v>
      </c>
      <c r="AU643" s="219" t="s">
        <v>167</v>
      </c>
      <c r="AV643" s="14" t="s">
        <v>81</v>
      </c>
      <c r="AW643" s="14" t="s">
        <v>33</v>
      </c>
      <c r="AX643" s="14" t="s">
        <v>72</v>
      </c>
      <c r="AY643" s="219" t="s">
        <v>146</v>
      </c>
    </row>
    <row r="644" spans="1:65" s="15" customFormat="1" ht="11.25">
      <c r="B644" s="220"/>
      <c r="C644" s="221"/>
      <c r="D644" s="200" t="s">
        <v>158</v>
      </c>
      <c r="E644" s="222" t="s">
        <v>19</v>
      </c>
      <c r="F644" s="223" t="s">
        <v>162</v>
      </c>
      <c r="G644" s="221"/>
      <c r="H644" s="224">
        <v>0.90100000000000002</v>
      </c>
      <c r="I644" s="225"/>
      <c r="J644" s="221"/>
      <c r="K644" s="221"/>
      <c r="L644" s="226"/>
      <c r="M644" s="227"/>
      <c r="N644" s="228"/>
      <c r="O644" s="228"/>
      <c r="P644" s="228"/>
      <c r="Q644" s="228"/>
      <c r="R644" s="228"/>
      <c r="S644" s="228"/>
      <c r="T644" s="229"/>
      <c r="AT644" s="230" t="s">
        <v>158</v>
      </c>
      <c r="AU644" s="230" t="s">
        <v>167</v>
      </c>
      <c r="AV644" s="15" t="s">
        <v>154</v>
      </c>
      <c r="AW644" s="15" t="s">
        <v>4</v>
      </c>
      <c r="AX644" s="15" t="s">
        <v>79</v>
      </c>
      <c r="AY644" s="230" t="s">
        <v>146</v>
      </c>
    </row>
    <row r="645" spans="1:65" s="2" customFormat="1" ht="24.2" customHeight="1">
      <c r="A645" s="36"/>
      <c r="B645" s="37"/>
      <c r="C645" s="180" t="s">
        <v>631</v>
      </c>
      <c r="D645" s="180" t="s">
        <v>149</v>
      </c>
      <c r="E645" s="181" t="s">
        <v>632</v>
      </c>
      <c r="F645" s="182" t="s">
        <v>633</v>
      </c>
      <c r="G645" s="183" t="s">
        <v>187</v>
      </c>
      <c r="H645" s="184">
        <v>0.13400000000000001</v>
      </c>
      <c r="I645" s="185"/>
      <c r="J645" s="186">
        <f>ROUND(I645*H645,2)</f>
        <v>0</v>
      </c>
      <c r="K645" s="182" t="s">
        <v>153</v>
      </c>
      <c r="L645" s="41"/>
      <c r="M645" s="187" t="s">
        <v>19</v>
      </c>
      <c r="N645" s="188" t="s">
        <v>43</v>
      </c>
      <c r="O645" s="66"/>
      <c r="P645" s="189">
        <f>O645*H645</f>
        <v>0</v>
      </c>
      <c r="Q645" s="189">
        <v>0</v>
      </c>
      <c r="R645" s="189">
        <f>Q645*H645</f>
        <v>0</v>
      </c>
      <c r="S645" s="189">
        <v>1.8</v>
      </c>
      <c r="T645" s="190">
        <f>S645*H645</f>
        <v>0.24120000000000003</v>
      </c>
      <c r="U645" s="36"/>
      <c r="V645" s="36"/>
      <c r="W645" s="36"/>
      <c r="X645" s="36"/>
      <c r="Y645" s="36"/>
      <c r="Z645" s="36"/>
      <c r="AA645" s="36"/>
      <c r="AB645" s="36"/>
      <c r="AC645" s="36"/>
      <c r="AD645" s="36"/>
      <c r="AE645" s="36"/>
      <c r="AR645" s="191" t="s">
        <v>154</v>
      </c>
      <c r="AT645" s="191" t="s">
        <v>149</v>
      </c>
      <c r="AU645" s="191" t="s">
        <v>167</v>
      </c>
      <c r="AY645" s="19" t="s">
        <v>146</v>
      </c>
      <c r="BE645" s="192">
        <f>IF(N645="základní",J645,0)</f>
        <v>0</v>
      </c>
      <c r="BF645" s="192">
        <f>IF(N645="snížená",J645,0)</f>
        <v>0</v>
      </c>
      <c r="BG645" s="192">
        <f>IF(N645="zákl. přenesená",J645,0)</f>
        <v>0</v>
      </c>
      <c r="BH645" s="192">
        <f>IF(N645="sníž. přenesená",J645,0)</f>
        <v>0</v>
      </c>
      <c r="BI645" s="192">
        <f>IF(N645="nulová",J645,0)</f>
        <v>0</v>
      </c>
      <c r="BJ645" s="19" t="s">
        <v>79</v>
      </c>
      <c r="BK645" s="192">
        <f>ROUND(I645*H645,2)</f>
        <v>0</v>
      </c>
      <c r="BL645" s="19" t="s">
        <v>154</v>
      </c>
      <c r="BM645" s="191" t="s">
        <v>634</v>
      </c>
    </row>
    <row r="646" spans="1:65" s="2" customFormat="1" ht="11.25">
      <c r="A646" s="36"/>
      <c r="B646" s="37"/>
      <c r="C646" s="38"/>
      <c r="D646" s="193" t="s">
        <v>156</v>
      </c>
      <c r="E646" s="38"/>
      <c r="F646" s="194" t="s">
        <v>635</v>
      </c>
      <c r="G646" s="38"/>
      <c r="H646" s="38"/>
      <c r="I646" s="195"/>
      <c r="J646" s="38"/>
      <c r="K646" s="38"/>
      <c r="L646" s="41"/>
      <c r="M646" s="196"/>
      <c r="N646" s="197"/>
      <c r="O646" s="66"/>
      <c r="P646" s="66"/>
      <c r="Q646" s="66"/>
      <c r="R646" s="66"/>
      <c r="S646" s="66"/>
      <c r="T646" s="67"/>
      <c r="U646" s="36"/>
      <c r="V646" s="36"/>
      <c r="W646" s="36"/>
      <c r="X646" s="36"/>
      <c r="Y646" s="36"/>
      <c r="Z646" s="36"/>
      <c r="AA646" s="36"/>
      <c r="AB646" s="36"/>
      <c r="AC646" s="36"/>
      <c r="AD646" s="36"/>
      <c r="AE646" s="36"/>
      <c r="AT646" s="19" t="s">
        <v>156</v>
      </c>
      <c r="AU646" s="19" t="s">
        <v>167</v>
      </c>
    </row>
    <row r="647" spans="1:65" s="13" customFormat="1" ht="11.25">
      <c r="B647" s="198"/>
      <c r="C647" s="199"/>
      <c r="D647" s="200" t="s">
        <v>158</v>
      </c>
      <c r="E647" s="201" t="s">
        <v>19</v>
      </c>
      <c r="F647" s="202" t="s">
        <v>255</v>
      </c>
      <c r="G647" s="199"/>
      <c r="H647" s="201" t="s">
        <v>19</v>
      </c>
      <c r="I647" s="203"/>
      <c r="J647" s="199"/>
      <c r="K647" s="199"/>
      <c r="L647" s="204"/>
      <c r="M647" s="205"/>
      <c r="N647" s="206"/>
      <c r="O647" s="206"/>
      <c r="P647" s="206"/>
      <c r="Q647" s="206"/>
      <c r="R647" s="206"/>
      <c r="S647" s="206"/>
      <c r="T647" s="207"/>
      <c r="AT647" s="208" t="s">
        <v>158</v>
      </c>
      <c r="AU647" s="208" t="s">
        <v>167</v>
      </c>
      <c r="AV647" s="13" t="s">
        <v>79</v>
      </c>
      <c r="AW647" s="13" t="s">
        <v>33</v>
      </c>
      <c r="AX647" s="13" t="s">
        <v>72</v>
      </c>
      <c r="AY647" s="208" t="s">
        <v>146</v>
      </c>
    </row>
    <row r="648" spans="1:65" s="13" customFormat="1" ht="11.25">
      <c r="B648" s="198"/>
      <c r="C648" s="199"/>
      <c r="D648" s="200" t="s">
        <v>158</v>
      </c>
      <c r="E648" s="201" t="s">
        <v>19</v>
      </c>
      <c r="F648" s="202" t="s">
        <v>160</v>
      </c>
      <c r="G648" s="199"/>
      <c r="H648" s="201" t="s">
        <v>19</v>
      </c>
      <c r="I648" s="203"/>
      <c r="J648" s="199"/>
      <c r="K648" s="199"/>
      <c r="L648" s="204"/>
      <c r="M648" s="205"/>
      <c r="N648" s="206"/>
      <c r="O648" s="206"/>
      <c r="P648" s="206"/>
      <c r="Q648" s="206"/>
      <c r="R648" s="206"/>
      <c r="S648" s="206"/>
      <c r="T648" s="207"/>
      <c r="AT648" s="208" t="s">
        <v>158</v>
      </c>
      <c r="AU648" s="208" t="s">
        <v>167</v>
      </c>
      <c r="AV648" s="13" t="s">
        <v>79</v>
      </c>
      <c r="AW648" s="13" t="s">
        <v>33</v>
      </c>
      <c r="AX648" s="13" t="s">
        <v>72</v>
      </c>
      <c r="AY648" s="208" t="s">
        <v>146</v>
      </c>
    </row>
    <row r="649" spans="1:65" s="13" customFormat="1" ht="11.25">
      <c r="B649" s="198"/>
      <c r="C649" s="199"/>
      <c r="D649" s="200" t="s">
        <v>158</v>
      </c>
      <c r="E649" s="201" t="s">
        <v>19</v>
      </c>
      <c r="F649" s="202" t="s">
        <v>636</v>
      </c>
      <c r="G649" s="199"/>
      <c r="H649" s="201" t="s">
        <v>19</v>
      </c>
      <c r="I649" s="203"/>
      <c r="J649" s="199"/>
      <c r="K649" s="199"/>
      <c r="L649" s="204"/>
      <c r="M649" s="205"/>
      <c r="N649" s="206"/>
      <c r="O649" s="206"/>
      <c r="P649" s="206"/>
      <c r="Q649" s="206"/>
      <c r="R649" s="206"/>
      <c r="S649" s="206"/>
      <c r="T649" s="207"/>
      <c r="AT649" s="208" t="s">
        <v>158</v>
      </c>
      <c r="AU649" s="208" t="s">
        <v>167</v>
      </c>
      <c r="AV649" s="13" t="s">
        <v>79</v>
      </c>
      <c r="AW649" s="13" t="s">
        <v>33</v>
      </c>
      <c r="AX649" s="13" t="s">
        <v>72</v>
      </c>
      <c r="AY649" s="208" t="s">
        <v>146</v>
      </c>
    </row>
    <row r="650" spans="1:65" s="14" customFormat="1" ht="11.25">
      <c r="B650" s="209"/>
      <c r="C650" s="210"/>
      <c r="D650" s="200" t="s">
        <v>158</v>
      </c>
      <c r="E650" s="211" t="s">
        <v>19</v>
      </c>
      <c r="F650" s="212" t="s">
        <v>637</v>
      </c>
      <c r="G650" s="210"/>
      <c r="H650" s="213">
        <v>0.13400000000000001</v>
      </c>
      <c r="I650" s="214"/>
      <c r="J650" s="210"/>
      <c r="K650" s="210"/>
      <c r="L650" s="215"/>
      <c r="M650" s="216"/>
      <c r="N650" s="217"/>
      <c r="O650" s="217"/>
      <c r="P650" s="217"/>
      <c r="Q650" s="217"/>
      <c r="R650" s="217"/>
      <c r="S650" s="217"/>
      <c r="T650" s="218"/>
      <c r="AT650" s="219" t="s">
        <v>158</v>
      </c>
      <c r="AU650" s="219" t="s">
        <v>167</v>
      </c>
      <c r="AV650" s="14" t="s">
        <v>81</v>
      </c>
      <c r="AW650" s="14" t="s">
        <v>33</v>
      </c>
      <c r="AX650" s="14" t="s">
        <v>72</v>
      </c>
      <c r="AY650" s="219" t="s">
        <v>146</v>
      </c>
    </row>
    <row r="651" spans="1:65" s="15" customFormat="1" ht="11.25">
      <c r="B651" s="220"/>
      <c r="C651" s="221"/>
      <c r="D651" s="200" t="s">
        <v>158</v>
      </c>
      <c r="E651" s="222" t="s">
        <v>19</v>
      </c>
      <c r="F651" s="223" t="s">
        <v>162</v>
      </c>
      <c r="G651" s="221"/>
      <c r="H651" s="224">
        <v>0.13400000000000001</v>
      </c>
      <c r="I651" s="225"/>
      <c r="J651" s="221"/>
      <c r="K651" s="221"/>
      <c r="L651" s="226"/>
      <c r="M651" s="227"/>
      <c r="N651" s="228"/>
      <c r="O651" s="228"/>
      <c r="P651" s="228"/>
      <c r="Q651" s="228"/>
      <c r="R651" s="228"/>
      <c r="S651" s="228"/>
      <c r="T651" s="229"/>
      <c r="AT651" s="230" t="s">
        <v>158</v>
      </c>
      <c r="AU651" s="230" t="s">
        <v>167</v>
      </c>
      <c r="AV651" s="15" t="s">
        <v>154</v>
      </c>
      <c r="AW651" s="15" t="s">
        <v>4</v>
      </c>
      <c r="AX651" s="15" t="s">
        <v>79</v>
      </c>
      <c r="AY651" s="230" t="s">
        <v>146</v>
      </c>
    </row>
    <row r="652" spans="1:65" s="2" customFormat="1" ht="24.2" customHeight="1">
      <c r="A652" s="36"/>
      <c r="B652" s="37"/>
      <c r="C652" s="180" t="s">
        <v>638</v>
      </c>
      <c r="D652" s="180" t="s">
        <v>149</v>
      </c>
      <c r="E652" s="181" t="s">
        <v>639</v>
      </c>
      <c r="F652" s="182" t="s">
        <v>640</v>
      </c>
      <c r="G652" s="183" t="s">
        <v>187</v>
      </c>
      <c r="H652" s="184">
        <v>1.5549999999999999</v>
      </c>
      <c r="I652" s="185"/>
      <c r="J652" s="186">
        <f>ROUND(I652*H652,2)</f>
        <v>0</v>
      </c>
      <c r="K652" s="182" t="s">
        <v>153</v>
      </c>
      <c r="L652" s="41"/>
      <c r="M652" s="187" t="s">
        <v>19</v>
      </c>
      <c r="N652" s="188" t="s">
        <v>43</v>
      </c>
      <c r="O652" s="66"/>
      <c r="P652" s="189">
        <f>O652*H652</f>
        <v>0</v>
      </c>
      <c r="Q652" s="189">
        <v>0</v>
      </c>
      <c r="R652" s="189">
        <f>Q652*H652</f>
        <v>0</v>
      </c>
      <c r="S652" s="189">
        <v>1.671</v>
      </c>
      <c r="T652" s="190">
        <f>S652*H652</f>
        <v>2.5984050000000001</v>
      </c>
      <c r="U652" s="36"/>
      <c r="V652" s="36"/>
      <c r="W652" s="36"/>
      <c r="X652" s="36"/>
      <c r="Y652" s="36"/>
      <c r="Z652" s="36"/>
      <c r="AA652" s="36"/>
      <c r="AB652" s="36"/>
      <c r="AC652" s="36"/>
      <c r="AD652" s="36"/>
      <c r="AE652" s="36"/>
      <c r="AR652" s="191" t="s">
        <v>154</v>
      </c>
      <c r="AT652" s="191" t="s">
        <v>149</v>
      </c>
      <c r="AU652" s="191" t="s">
        <v>167</v>
      </c>
      <c r="AY652" s="19" t="s">
        <v>146</v>
      </c>
      <c r="BE652" s="192">
        <f>IF(N652="základní",J652,0)</f>
        <v>0</v>
      </c>
      <c r="BF652" s="192">
        <f>IF(N652="snížená",J652,0)</f>
        <v>0</v>
      </c>
      <c r="BG652" s="192">
        <f>IF(N652="zákl. přenesená",J652,0)</f>
        <v>0</v>
      </c>
      <c r="BH652" s="192">
        <f>IF(N652="sníž. přenesená",J652,0)</f>
        <v>0</v>
      </c>
      <c r="BI652" s="192">
        <f>IF(N652="nulová",J652,0)</f>
        <v>0</v>
      </c>
      <c r="BJ652" s="19" t="s">
        <v>79</v>
      </c>
      <c r="BK652" s="192">
        <f>ROUND(I652*H652,2)</f>
        <v>0</v>
      </c>
      <c r="BL652" s="19" t="s">
        <v>154</v>
      </c>
      <c r="BM652" s="191" t="s">
        <v>641</v>
      </c>
    </row>
    <row r="653" spans="1:65" s="2" customFormat="1" ht="11.25">
      <c r="A653" s="36"/>
      <c r="B653" s="37"/>
      <c r="C653" s="38"/>
      <c r="D653" s="193" t="s">
        <v>156</v>
      </c>
      <c r="E653" s="38"/>
      <c r="F653" s="194" t="s">
        <v>642</v>
      </c>
      <c r="G653" s="38"/>
      <c r="H653" s="38"/>
      <c r="I653" s="195"/>
      <c r="J653" s="38"/>
      <c r="K653" s="38"/>
      <c r="L653" s="41"/>
      <c r="M653" s="196"/>
      <c r="N653" s="197"/>
      <c r="O653" s="66"/>
      <c r="P653" s="66"/>
      <c r="Q653" s="66"/>
      <c r="R653" s="66"/>
      <c r="S653" s="66"/>
      <c r="T653" s="67"/>
      <c r="U653" s="36"/>
      <c r="V653" s="36"/>
      <c r="W653" s="36"/>
      <c r="X653" s="36"/>
      <c r="Y653" s="36"/>
      <c r="Z653" s="36"/>
      <c r="AA653" s="36"/>
      <c r="AB653" s="36"/>
      <c r="AC653" s="36"/>
      <c r="AD653" s="36"/>
      <c r="AE653" s="36"/>
      <c r="AT653" s="19" t="s">
        <v>156</v>
      </c>
      <c r="AU653" s="19" t="s">
        <v>167</v>
      </c>
    </row>
    <row r="654" spans="1:65" s="13" customFormat="1" ht="11.25">
      <c r="B654" s="198"/>
      <c r="C654" s="199"/>
      <c r="D654" s="200" t="s">
        <v>158</v>
      </c>
      <c r="E654" s="201" t="s">
        <v>19</v>
      </c>
      <c r="F654" s="202" t="s">
        <v>255</v>
      </c>
      <c r="G654" s="199"/>
      <c r="H654" s="201" t="s">
        <v>19</v>
      </c>
      <c r="I654" s="203"/>
      <c r="J654" s="199"/>
      <c r="K654" s="199"/>
      <c r="L654" s="204"/>
      <c r="M654" s="205"/>
      <c r="N654" s="206"/>
      <c r="O654" s="206"/>
      <c r="P654" s="206"/>
      <c r="Q654" s="206"/>
      <c r="R654" s="206"/>
      <c r="S654" s="206"/>
      <c r="T654" s="207"/>
      <c r="AT654" s="208" t="s">
        <v>158</v>
      </c>
      <c r="AU654" s="208" t="s">
        <v>167</v>
      </c>
      <c r="AV654" s="13" t="s">
        <v>79</v>
      </c>
      <c r="AW654" s="13" t="s">
        <v>33</v>
      </c>
      <c r="AX654" s="13" t="s">
        <v>72</v>
      </c>
      <c r="AY654" s="208" t="s">
        <v>146</v>
      </c>
    </row>
    <row r="655" spans="1:65" s="13" customFormat="1" ht="11.25">
      <c r="B655" s="198"/>
      <c r="C655" s="199"/>
      <c r="D655" s="200" t="s">
        <v>158</v>
      </c>
      <c r="E655" s="201" t="s">
        <v>19</v>
      </c>
      <c r="F655" s="202" t="s">
        <v>160</v>
      </c>
      <c r="G655" s="199"/>
      <c r="H655" s="201" t="s">
        <v>19</v>
      </c>
      <c r="I655" s="203"/>
      <c r="J655" s="199"/>
      <c r="K655" s="199"/>
      <c r="L655" s="204"/>
      <c r="M655" s="205"/>
      <c r="N655" s="206"/>
      <c r="O655" s="206"/>
      <c r="P655" s="206"/>
      <c r="Q655" s="206"/>
      <c r="R655" s="206"/>
      <c r="S655" s="206"/>
      <c r="T655" s="207"/>
      <c r="AT655" s="208" t="s">
        <v>158</v>
      </c>
      <c r="AU655" s="208" t="s">
        <v>167</v>
      </c>
      <c r="AV655" s="13" t="s">
        <v>79</v>
      </c>
      <c r="AW655" s="13" t="s">
        <v>33</v>
      </c>
      <c r="AX655" s="13" t="s">
        <v>72</v>
      </c>
      <c r="AY655" s="208" t="s">
        <v>146</v>
      </c>
    </row>
    <row r="656" spans="1:65" s="13" customFormat="1" ht="11.25">
      <c r="B656" s="198"/>
      <c r="C656" s="199"/>
      <c r="D656" s="200" t="s">
        <v>158</v>
      </c>
      <c r="E656" s="201" t="s">
        <v>19</v>
      </c>
      <c r="F656" s="202" t="s">
        <v>643</v>
      </c>
      <c r="G656" s="199"/>
      <c r="H656" s="201" t="s">
        <v>19</v>
      </c>
      <c r="I656" s="203"/>
      <c r="J656" s="199"/>
      <c r="K656" s="199"/>
      <c r="L656" s="204"/>
      <c r="M656" s="205"/>
      <c r="N656" s="206"/>
      <c r="O656" s="206"/>
      <c r="P656" s="206"/>
      <c r="Q656" s="206"/>
      <c r="R656" s="206"/>
      <c r="S656" s="206"/>
      <c r="T656" s="207"/>
      <c r="AT656" s="208" t="s">
        <v>158</v>
      </c>
      <c r="AU656" s="208" t="s">
        <v>167</v>
      </c>
      <c r="AV656" s="13" t="s">
        <v>79</v>
      </c>
      <c r="AW656" s="13" t="s">
        <v>33</v>
      </c>
      <c r="AX656" s="13" t="s">
        <v>72</v>
      </c>
      <c r="AY656" s="208" t="s">
        <v>146</v>
      </c>
    </row>
    <row r="657" spans="1:65" s="13" customFormat="1" ht="11.25">
      <c r="B657" s="198"/>
      <c r="C657" s="199"/>
      <c r="D657" s="200" t="s">
        <v>158</v>
      </c>
      <c r="E657" s="201" t="s">
        <v>19</v>
      </c>
      <c r="F657" s="202" t="s">
        <v>644</v>
      </c>
      <c r="G657" s="199"/>
      <c r="H657" s="201" t="s">
        <v>19</v>
      </c>
      <c r="I657" s="203"/>
      <c r="J657" s="199"/>
      <c r="K657" s="199"/>
      <c r="L657" s="204"/>
      <c r="M657" s="205"/>
      <c r="N657" s="206"/>
      <c r="O657" s="206"/>
      <c r="P657" s="206"/>
      <c r="Q657" s="206"/>
      <c r="R657" s="206"/>
      <c r="S657" s="206"/>
      <c r="T657" s="207"/>
      <c r="AT657" s="208" t="s">
        <v>158</v>
      </c>
      <c r="AU657" s="208" t="s">
        <v>167</v>
      </c>
      <c r="AV657" s="13" t="s">
        <v>79</v>
      </c>
      <c r="AW657" s="13" t="s">
        <v>33</v>
      </c>
      <c r="AX657" s="13" t="s">
        <v>72</v>
      </c>
      <c r="AY657" s="208" t="s">
        <v>146</v>
      </c>
    </row>
    <row r="658" spans="1:65" s="14" customFormat="1" ht="11.25">
      <c r="B658" s="209"/>
      <c r="C658" s="210"/>
      <c r="D658" s="200" t="s">
        <v>158</v>
      </c>
      <c r="E658" s="211" t="s">
        <v>19</v>
      </c>
      <c r="F658" s="212" t="s">
        <v>645</v>
      </c>
      <c r="G658" s="210"/>
      <c r="H658" s="213">
        <v>1.5549999999999999</v>
      </c>
      <c r="I658" s="214"/>
      <c r="J658" s="210"/>
      <c r="K658" s="210"/>
      <c r="L658" s="215"/>
      <c r="M658" s="216"/>
      <c r="N658" s="217"/>
      <c r="O658" s="217"/>
      <c r="P658" s="217"/>
      <c r="Q658" s="217"/>
      <c r="R658" s="217"/>
      <c r="S658" s="217"/>
      <c r="T658" s="218"/>
      <c r="AT658" s="219" t="s">
        <v>158</v>
      </c>
      <c r="AU658" s="219" t="s">
        <v>167</v>
      </c>
      <c r="AV658" s="14" t="s">
        <v>81</v>
      </c>
      <c r="AW658" s="14" t="s">
        <v>33</v>
      </c>
      <c r="AX658" s="14" t="s">
        <v>72</v>
      </c>
      <c r="AY658" s="219" t="s">
        <v>146</v>
      </c>
    </row>
    <row r="659" spans="1:65" s="15" customFormat="1" ht="11.25">
      <c r="B659" s="220"/>
      <c r="C659" s="221"/>
      <c r="D659" s="200" t="s">
        <v>158</v>
      </c>
      <c r="E659" s="222" t="s">
        <v>19</v>
      </c>
      <c r="F659" s="223" t="s">
        <v>162</v>
      </c>
      <c r="G659" s="221"/>
      <c r="H659" s="224">
        <v>1.5549999999999999</v>
      </c>
      <c r="I659" s="225"/>
      <c r="J659" s="221"/>
      <c r="K659" s="221"/>
      <c r="L659" s="226"/>
      <c r="M659" s="227"/>
      <c r="N659" s="228"/>
      <c r="O659" s="228"/>
      <c r="P659" s="228"/>
      <c r="Q659" s="228"/>
      <c r="R659" s="228"/>
      <c r="S659" s="228"/>
      <c r="T659" s="229"/>
      <c r="AT659" s="230" t="s">
        <v>158</v>
      </c>
      <c r="AU659" s="230" t="s">
        <v>167</v>
      </c>
      <c r="AV659" s="15" t="s">
        <v>154</v>
      </c>
      <c r="AW659" s="15" t="s">
        <v>4</v>
      </c>
      <c r="AX659" s="15" t="s">
        <v>79</v>
      </c>
      <c r="AY659" s="230" t="s">
        <v>146</v>
      </c>
    </row>
    <row r="660" spans="1:65" s="2" customFormat="1" ht="16.5" customHeight="1">
      <c r="A660" s="36"/>
      <c r="B660" s="37"/>
      <c r="C660" s="180" t="s">
        <v>646</v>
      </c>
      <c r="D660" s="180" t="s">
        <v>149</v>
      </c>
      <c r="E660" s="181" t="s">
        <v>647</v>
      </c>
      <c r="F660" s="182" t="s">
        <v>648</v>
      </c>
      <c r="G660" s="183" t="s">
        <v>187</v>
      </c>
      <c r="H660" s="184">
        <v>0.54800000000000004</v>
      </c>
      <c r="I660" s="185"/>
      <c r="J660" s="186">
        <f>ROUND(I660*H660,2)</f>
        <v>0</v>
      </c>
      <c r="K660" s="182" t="s">
        <v>153</v>
      </c>
      <c r="L660" s="41"/>
      <c r="M660" s="187" t="s">
        <v>19</v>
      </c>
      <c r="N660" s="188" t="s">
        <v>43</v>
      </c>
      <c r="O660" s="66"/>
      <c r="P660" s="189">
        <f>O660*H660</f>
        <v>0</v>
      </c>
      <c r="Q660" s="189">
        <v>0</v>
      </c>
      <c r="R660" s="189">
        <f>Q660*H660</f>
        <v>0</v>
      </c>
      <c r="S660" s="189">
        <v>2.2000000000000002</v>
      </c>
      <c r="T660" s="190">
        <f>S660*H660</f>
        <v>1.2056000000000002</v>
      </c>
      <c r="U660" s="36"/>
      <c r="V660" s="36"/>
      <c r="W660" s="36"/>
      <c r="X660" s="36"/>
      <c r="Y660" s="36"/>
      <c r="Z660" s="36"/>
      <c r="AA660" s="36"/>
      <c r="AB660" s="36"/>
      <c r="AC660" s="36"/>
      <c r="AD660" s="36"/>
      <c r="AE660" s="36"/>
      <c r="AR660" s="191" t="s">
        <v>258</v>
      </c>
      <c r="AT660" s="191" t="s">
        <v>149</v>
      </c>
      <c r="AU660" s="191" t="s">
        <v>167</v>
      </c>
      <c r="AY660" s="19" t="s">
        <v>146</v>
      </c>
      <c r="BE660" s="192">
        <f>IF(N660="základní",J660,0)</f>
        <v>0</v>
      </c>
      <c r="BF660" s="192">
        <f>IF(N660="snížená",J660,0)</f>
        <v>0</v>
      </c>
      <c r="BG660" s="192">
        <f>IF(N660="zákl. přenesená",J660,0)</f>
        <v>0</v>
      </c>
      <c r="BH660" s="192">
        <f>IF(N660="sníž. přenesená",J660,0)</f>
        <v>0</v>
      </c>
      <c r="BI660" s="192">
        <f>IF(N660="nulová",J660,0)</f>
        <v>0</v>
      </c>
      <c r="BJ660" s="19" t="s">
        <v>79</v>
      </c>
      <c r="BK660" s="192">
        <f>ROUND(I660*H660,2)</f>
        <v>0</v>
      </c>
      <c r="BL660" s="19" t="s">
        <v>258</v>
      </c>
      <c r="BM660" s="191" t="s">
        <v>649</v>
      </c>
    </row>
    <row r="661" spans="1:65" s="2" customFormat="1" ht="11.25">
      <c r="A661" s="36"/>
      <c r="B661" s="37"/>
      <c r="C661" s="38"/>
      <c r="D661" s="193" t="s">
        <v>156</v>
      </c>
      <c r="E661" s="38"/>
      <c r="F661" s="194" t="s">
        <v>650</v>
      </c>
      <c r="G661" s="38"/>
      <c r="H661" s="38"/>
      <c r="I661" s="195"/>
      <c r="J661" s="38"/>
      <c r="K661" s="38"/>
      <c r="L661" s="41"/>
      <c r="M661" s="196"/>
      <c r="N661" s="197"/>
      <c r="O661" s="66"/>
      <c r="P661" s="66"/>
      <c r="Q661" s="66"/>
      <c r="R661" s="66"/>
      <c r="S661" s="66"/>
      <c r="T661" s="67"/>
      <c r="U661" s="36"/>
      <c r="V661" s="36"/>
      <c r="W661" s="36"/>
      <c r="X661" s="36"/>
      <c r="Y661" s="36"/>
      <c r="Z661" s="36"/>
      <c r="AA661" s="36"/>
      <c r="AB661" s="36"/>
      <c r="AC661" s="36"/>
      <c r="AD661" s="36"/>
      <c r="AE661" s="36"/>
      <c r="AT661" s="19" t="s">
        <v>156</v>
      </c>
      <c r="AU661" s="19" t="s">
        <v>167</v>
      </c>
    </row>
    <row r="662" spans="1:65" s="13" customFormat="1" ht="11.25">
      <c r="B662" s="198"/>
      <c r="C662" s="199"/>
      <c r="D662" s="200" t="s">
        <v>158</v>
      </c>
      <c r="E662" s="201" t="s">
        <v>19</v>
      </c>
      <c r="F662" s="202" t="s">
        <v>255</v>
      </c>
      <c r="G662" s="199"/>
      <c r="H662" s="201" t="s">
        <v>19</v>
      </c>
      <c r="I662" s="203"/>
      <c r="J662" s="199"/>
      <c r="K662" s="199"/>
      <c r="L662" s="204"/>
      <c r="M662" s="205"/>
      <c r="N662" s="206"/>
      <c r="O662" s="206"/>
      <c r="P662" s="206"/>
      <c r="Q662" s="206"/>
      <c r="R662" s="206"/>
      <c r="S662" s="206"/>
      <c r="T662" s="207"/>
      <c r="AT662" s="208" t="s">
        <v>158</v>
      </c>
      <c r="AU662" s="208" t="s">
        <v>167</v>
      </c>
      <c r="AV662" s="13" t="s">
        <v>79</v>
      </c>
      <c r="AW662" s="13" t="s">
        <v>33</v>
      </c>
      <c r="AX662" s="13" t="s">
        <v>72</v>
      </c>
      <c r="AY662" s="208" t="s">
        <v>146</v>
      </c>
    </row>
    <row r="663" spans="1:65" s="13" customFormat="1" ht="11.25">
      <c r="B663" s="198"/>
      <c r="C663" s="199"/>
      <c r="D663" s="200" t="s">
        <v>158</v>
      </c>
      <c r="E663" s="201" t="s">
        <v>19</v>
      </c>
      <c r="F663" s="202" t="s">
        <v>160</v>
      </c>
      <c r="G663" s="199"/>
      <c r="H663" s="201" t="s">
        <v>19</v>
      </c>
      <c r="I663" s="203"/>
      <c r="J663" s="199"/>
      <c r="K663" s="199"/>
      <c r="L663" s="204"/>
      <c r="M663" s="205"/>
      <c r="N663" s="206"/>
      <c r="O663" s="206"/>
      <c r="P663" s="206"/>
      <c r="Q663" s="206"/>
      <c r="R663" s="206"/>
      <c r="S663" s="206"/>
      <c r="T663" s="207"/>
      <c r="AT663" s="208" t="s">
        <v>158</v>
      </c>
      <c r="AU663" s="208" t="s">
        <v>167</v>
      </c>
      <c r="AV663" s="13" t="s">
        <v>79</v>
      </c>
      <c r="AW663" s="13" t="s">
        <v>33</v>
      </c>
      <c r="AX663" s="13" t="s">
        <v>72</v>
      </c>
      <c r="AY663" s="208" t="s">
        <v>146</v>
      </c>
    </row>
    <row r="664" spans="1:65" s="13" customFormat="1" ht="11.25">
      <c r="B664" s="198"/>
      <c r="C664" s="199"/>
      <c r="D664" s="200" t="s">
        <v>158</v>
      </c>
      <c r="E664" s="201" t="s">
        <v>19</v>
      </c>
      <c r="F664" s="202" t="s">
        <v>461</v>
      </c>
      <c r="G664" s="199"/>
      <c r="H664" s="201" t="s">
        <v>19</v>
      </c>
      <c r="I664" s="203"/>
      <c r="J664" s="199"/>
      <c r="K664" s="199"/>
      <c r="L664" s="204"/>
      <c r="M664" s="205"/>
      <c r="N664" s="206"/>
      <c r="O664" s="206"/>
      <c r="P664" s="206"/>
      <c r="Q664" s="206"/>
      <c r="R664" s="206"/>
      <c r="S664" s="206"/>
      <c r="T664" s="207"/>
      <c r="AT664" s="208" t="s">
        <v>158</v>
      </c>
      <c r="AU664" s="208" t="s">
        <v>167</v>
      </c>
      <c r="AV664" s="13" t="s">
        <v>79</v>
      </c>
      <c r="AW664" s="13" t="s">
        <v>33</v>
      </c>
      <c r="AX664" s="13" t="s">
        <v>72</v>
      </c>
      <c r="AY664" s="208" t="s">
        <v>146</v>
      </c>
    </row>
    <row r="665" spans="1:65" s="13" customFormat="1" ht="11.25">
      <c r="B665" s="198"/>
      <c r="C665" s="199"/>
      <c r="D665" s="200" t="s">
        <v>158</v>
      </c>
      <c r="E665" s="201" t="s">
        <v>19</v>
      </c>
      <c r="F665" s="202" t="s">
        <v>651</v>
      </c>
      <c r="G665" s="199"/>
      <c r="H665" s="201" t="s">
        <v>19</v>
      </c>
      <c r="I665" s="203"/>
      <c r="J665" s="199"/>
      <c r="K665" s="199"/>
      <c r="L665" s="204"/>
      <c r="M665" s="205"/>
      <c r="N665" s="206"/>
      <c r="O665" s="206"/>
      <c r="P665" s="206"/>
      <c r="Q665" s="206"/>
      <c r="R665" s="206"/>
      <c r="S665" s="206"/>
      <c r="T665" s="207"/>
      <c r="AT665" s="208" t="s">
        <v>158</v>
      </c>
      <c r="AU665" s="208" t="s">
        <v>167</v>
      </c>
      <c r="AV665" s="13" t="s">
        <v>79</v>
      </c>
      <c r="AW665" s="13" t="s">
        <v>33</v>
      </c>
      <c r="AX665" s="13" t="s">
        <v>72</v>
      </c>
      <c r="AY665" s="208" t="s">
        <v>146</v>
      </c>
    </row>
    <row r="666" spans="1:65" s="14" customFormat="1" ht="11.25">
      <c r="B666" s="209"/>
      <c r="C666" s="210"/>
      <c r="D666" s="200" t="s">
        <v>158</v>
      </c>
      <c r="E666" s="211" t="s">
        <v>19</v>
      </c>
      <c r="F666" s="212" t="s">
        <v>652</v>
      </c>
      <c r="G666" s="210"/>
      <c r="H666" s="213">
        <v>0.54800000000000004</v>
      </c>
      <c r="I666" s="214"/>
      <c r="J666" s="210"/>
      <c r="K666" s="210"/>
      <c r="L666" s="215"/>
      <c r="M666" s="216"/>
      <c r="N666" s="217"/>
      <c r="O666" s="217"/>
      <c r="P666" s="217"/>
      <c r="Q666" s="217"/>
      <c r="R666" s="217"/>
      <c r="S666" s="217"/>
      <c r="T666" s="218"/>
      <c r="AT666" s="219" t="s">
        <v>158</v>
      </c>
      <c r="AU666" s="219" t="s">
        <v>167</v>
      </c>
      <c r="AV666" s="14" t="s">
        <v>81</v>
      </c>
      <c r="AW666" s="14" t="s">
        <v>33</v>
      </c>
      <c r="AX666" s="14" t="s">
        <v>72</v>
      </c>
      <c r="AY666" s="219" t="s">
        <v>146</v>
      </c>
    </row>
    <row r="667" spans="1:65" s="15" customFormat="1" ht="11.25">
      <c r="B667" s="220"/>
      <c r="C667" s="221"/>
      <c r="D667" s="200" t="s">
        <v>158</v>
      </c>
      <c r="E667" s="222" t="s">
        <v>19</v>
      </c>
      <c r="F667" s="223" t="s">
        <v>162</v>
      </c>
      <c r="G667" s="221"/>
      <c r="H667" s="224">
        <v>0.54800000000000004</v>
      </c>
      <c r="I667" s="225"/>
      <c r="J667" s="221"/>
      <c r="K667" s="221"/>
      <c r="L667" s="226"/>
      <c r="M667" s="227"/>
      <c r="N667" s="228"/>
      <c r="O667" s="228"/>
      <c r="P667" s="228"/>
      <c r="Q667" s="228"/>
      <c r="R667" s="228"/>
      <c r="S667" s="228"/>
      <c r="T667" s="229"/>
      <c r="AT667" s="230" t="s">
        <v>158</v>
      </c>
      <c r="AU667" s="230" t="s">
        <v>167</v>
      </c>
      <c r="AV667" s="15" t="s">
        <v>154</v>
      </c>
      <c r="AW667" s="15" t="s">
        <v>4</v>
      </c>
      <c r="AX667" s="15" t="s">
        <v>79</v>
      </c>
      <c r="AY667" s="230" t="s">
        <v>146</v>
      </c>
    </row>
    <row r="668" spans="1:65" s="2" customFormat="1" ht="16.5" customHeight="1">
      <c r="A668" s="36"/>
      <c r="B668" s="37"/>
      <c r="C668" s="180" t="s">
        <v>653</v>
      </c>
      <c r="D668" s="180" t="s">
        <v>149</v>
      </c>
      <c r="E668" s="181" t="s">
        <v>654</v>
      </c>
      <c r="F668" s="182" t="s">
        <v>655</v>
      </c>
      <c r="G668" s="183" t="s">
        <v>187</v>
      </c>
      <c r="H668" s="184">
        <v>7.5369999999999999</v>
      </c>
      <c r="I668" s="185"/>
      <c r="J668" s="186">
        <f>ROUND(I668*H668,2)</f>
        <v>0</v>
      </c>
      <c r="K668" s="182" t="s">
        <v>153</v>
      </c>
      <c r="L668" s="41"/>
      <c r="M668" s="187" t="s">
        <v>19</v>
      </c>
      <c r="N668" s="188" t="s">
        <v>43</v>
      </c>
      <c r="O668" s="66"/>
      <c r="P668" s="189">
        <f>O668*H668</f>
        <v>0</v>
      </c>
      <c r="Q668" s="189">
        <v>0</v>
      </c>
      <c r="R668" s="189">
        <f>Q668*H668</f>
        <v>0</v>
      </c>
      <c r="S668" s="189">
        <v>2.2000000000000002</v>
      </c>
      <c r="T668" s="190">
        <f>S668*H668</f>
        <v>16.581400000000002</v>
      </c>
      <c r="U668" s="36"/>
      <c r="V668" s="36"/>
      <c r="W668" s="36"/>
      <c r="X668" s="36"/>
      <c r="Y668" s="36"/>
      <c r="Z668" s="36"/>
      <c r="AA668" s="36"/>
      <c r="AB668" s="36"/>
      <c r="AC668" s="36"/>
      <c r="AD668" s="36"/>
      <c r="AE668" s="36"/>
      <c r="AR668" s="191" t="s">
        <v>258</v>
      </c>
      <c r="AT668" s="191" t="s">
        <v>149</v>
      </c>
      <c r="AU668" s="191" t="s">
        <v>167</v>
      </c>
      <c r="AY668" s="19" t="s">
        <v>146</v>
      </c>
      <c r="BE668" s="192">
        <f>IF(N668="základní",J668,0)</f>
        <v>0</v>
      </c>
      <c r="BF668" s="192">
        <f>IF(N668="snížená",J668,0)</f>
        <v>0</v>
      </c>
      <c r="BG668" s="192">
        <f>IF(N668="zákl. přenesená",J668,0)</f>
        <v>0</v>
      </c>
      <c r="BH668" s="192">
        <f>IF(N668="sníž. přenesená",J668,0)</f>
        <v>0</v>
      </c>
      <c r="BI668" s="192">
        <f>IF(N668="nulová",J668,0)</f>
        <v>0</v>
      </c>
      <c r="BJ668" s="19" t="s">
        <v>79</v>
      </c>
      <c r="BK668" s="192">
        <f>ROUND(I668*H668,2)</f>
        <v>0</v>
      </c>
      <c r="BL668" s="19" t="s">
        <v>258</v>
      </c>
      <c r="BM668" s="191" t="s">
        <v>656</v>
      </c>
    </row>
    <row r="669" spans="1:65" s="2" customFormat="1" ht="11.25">
      <c r="A669" s="36"/>
      <c r="B669" s="37"/>
      <c r="C669" s="38"/>
      <c r="D669" s="193" t="s">
        <v>156</v>
      </c>
      <c r="E669" s="38"/>
      <c r="F669" s="194" t="s">
        <v>657</v>
      </c>
      <c r="G669" s="38"/>
      <c r="H669" s="38"/>
      <c r="I669" s="195"/>
      <c r="J669" s="38"/>
      <c r="K669" s="38"/>
      <c r="L669" s="41"/>
      <c r="M669" s="196"/>
      <c r="N669" s="197"/>
      <c r="O669" s="66"/>
      <c r="P669" s="66"/>
      <c r="Q669" s="66"/>
      <c r="R669" s="66"/>
      <c r="S669" s="66"/>
      <c r="T669" s="67"/>
      <c r="U669" s="36"/>
      <c r="V669" s="36"/>
      <c r="W669" s="36"/>
      <c r="X669" s="36"/>
      <c r="Y669" s="36"/>
      <c r="Z669" s="36"/>
      <c r="AA669" s="36"/>
      <c r="AB669" s="36"/>
      <c r="AC669" s="36"/>
      <c r="AD669" s="36"/>
      <c r="AE669" s="36"/>
      <c r="AT669" s="19" t="s">
        <v>156</v>
      </c>
      <c r="AU669" s="19" t="s">
        <v>167</v>
      </c>
    </row>
    <row r="670" spans="1:65" s="13" customFormat="1" ht="11.25">
      <c r="B670" s="198"/>
      <c r="C670" s="199"/>
      <c r="D670" s="200" t="s">
        <v>158</v>
      </c>
      <c r="E670" s="201" t="s">
        <v>19</v>
      </c>
      <c r="F670" s="202" t="s">
        <v>255</v>
      </c>
      <c r="G670" s="199"/>
      <c r="H670" s="201" t="s">
        <v>19</v>
      </c>
      <c r="I670" s="203"/>
      <c r="J670" s="199"/>
      <c r="K670" s="199"/>
      <c r="L670" s="204"/>
      <c r="M670" s="205"/>
      <c r="N670" s="206"/>
      <c r="O670" s="206"/>
      <c r="P670" s="206"/>
      <c r="Q670" s="206"/>
      <c r="R670" s="206"/>
      <c r="S670" s="206"/>
      <c r="T670" s="207"/>
      <c r="AT670" s="208" t="s">
        <v>158</v>
      </c>
      <c r="AU670" s="208" t="s">
        <v>167</v>
      </c>
      <c r="AV670" s="13" t="s">
        <v>79</v>
      </c>
      <c r="AW670" s="13" t="s">
        <v>33</v>
      </c>
      <c r="AX670" s="13" t="s">
        <v>72</v>
      </c>
      <c r="AY670" s="208" t="s">
        <v>146</v>
      </c>
    </row>
    <row r="671" spans="1:65" s="13" customFormat="1" ht="11.25">
      <c r="B671" s="198"/>
      <c r="C671" s="199"/>
      <c r="D671" s="200" t="s">
        <v>158</v>
      </c>
      <c r="E671" s="201" t="s">
        <v>19</v>
      </c>
      <c r="F671" s="202" t="s">
        <v>160</v>
      </c>
      <c r="G671" s="199"/>
      <c r="H671" s="201" t="s">
        <v>19</v>
      </c>
      <c r="I671" s="203"/>
      <c r="J671" s="199"/>
      <c r="K671" s="199"/>
      <c r="L671" s="204"/>
      <c r="M671" s="205"/>
      <c r="N671" s="206"/>
      <c r="O671" s="206"/>
      <c r="P671" s="206"/>
      <c r="Q671" s="206"/>
      <c r="R671" s="206"/>
      <c r="S671" s="206"/>
      <c r="T671" s="207"/>
      <c r="AT671" s="208" t="s">
        <v>158</v>
      </c>
      <c r="AU671" s="208" t="s">
        <v>167</v>
      </c>
      <c r="AV671" s="13" t="s">
        <v>79</v>
      </c>
      <c r="AW671" s="13" t="s">
        <v>33</v>
      </c>
      <c r="AX671" s="13" t="s">
        <v>72</v>
      </c>
      <c r="AY671" s="208" t="s">
        <v>146</v>
      </c>
    </row>
    <row r="672" spans="1:65" s="13" customFormat="1" ht="11.25">
      <c r="B672" s="198"/>
      <c r="C672" s="199"/>
      <c r="D672" s="200" t="s">
        <v>158</v>
      </c>
      <c r="E672" s="201" t="s">
        <v>19</v>
      </c>
      <c r="F672" s="202" t="s">
        <v>602</v>
      </c>
      <c r="G672" s="199"/>
      <c r="H672" s="201" t="s">
        <v>19</v>
      </c>
      <c r="I672" s="203"/>
      <c r="J672" s="199"/>
      <c r="K672" s="199"/>
      <c r="L672" s="204"/>
      <c r="M672" s="205"/>
      <c r="N672" s="206"/>
      <c r="O672" s="206"/>
      <c r="P672" s="206"/>
      <c r="Q672" s="206"/>
      <c r="R672" s="206"/>
      <c r="S672" s="206"/>
      <c r="T672" s="207"/>
      <c r="AT672" s="208" t="s">
        <v>158</v>
      </c>
      <c r="AU672" s="208" t="s">
        <v>167</v>
      </c>
      <c r="AV672" s="13" t="s">
        <v>79</v>
      </c>
      <c r="AW672" s="13" t="s">
        <v>33</v>
      </c>
      <c r="AX672" s="13" t="s">
        <v>72</v>
      </c>
      <c r="AY672" s="208" t="s">
        <v>146</v>
      </c>
    </row>
    <row r="673" spans="1:65" s="13" customFormat="1" ht="11.25">
      <c r="B673" s="198"/>
      <c r="C673" s="199"/>
      <c r="D673" s="200" t="s">
        <v>158</v>
      </c>
      <c r="E673" s="201" t="s">
        <v>19</v>
      </c>
      <c r="F673" s="202" t="s">
        <v>651</v>
      </c>
      <c r="G673" s="199"/>
      <c r="H673" s="201" t="s">
        <v>19</v>
      </c>
      <c r="I673" s="203"/>
      <c r="J673" s="199"/>
      <c r="K673" s="199"/>
      <c r="L673" s="204"/>
      <c r="M673" s="205"/>
      <c r="N673" s="206"/>
      <c r="O673" s="206"/>
      <c r="P673" s="206"/>
      <c r="Q673" s="206"/>
      <c r="R673" s="206"/>
      <c r="S673" s="206"/>
      <c r="T673" s="207"/>
      <c r="AT673" s="208" t="s">
        <v>158</v>
      </c>
      <c r="AU673" s="208" t="s">
        <v>167</v>
      </c>
      <c r="AV673" s="13" t="s">
        <v>79</v>
      </c>
      <c r="AW673" s="13" t="s">
        <v>33</v>
      </c>
      <c r="AX673" s="13" t="s">
        <v>72</v>
      </c>
      <c r="AY673" s="208" t="s">
        <v>146</v>
      </c>
    </row>
    <row r="674" spans="1:65" s="14" customFormat="1" ht="11.25">
      <c r="B674" s="209"/>
      <c r="C674" s="210"/>
      <c r="D674" s="200" t="s">
        <v>158</v>
      </c>
      <c r="E674" s="211" t="s">
        <v>19</v>
      </c>
      <c r="F674" s="212" t="s">
        <v>658</v>
      </c>
      <c r="G674" s="210"/>
      <c r="H674" s="213">
        <v>2.4319999999999999</v>
      </c>
      <c r="I674" s="214"/>
      <c r="J674" s="210"/>
      <c r="K674" s="210"/>
      <c r="L674" s="215"/>
      <c r="M674" s="216"/>
      <c r="N674" s="217"/>
      <c r="O674" s="217"/>
      <c r="P674" s="217"/>
      <c r="Q674" s="217"/>
      <c r="R674" s="217"/>
      <c r="S674" s="217"/>
      <c r="T674" s="218"/>
      <c r="AT674" s="219" t="s">
        <v>158</v>
      </c>
      <c r="AU674" s="219" t="s">
        <v>167</v>
      </c>
      <c r="AV674" s="14" t="s">
        <v>81</v>
      </c>
      <c r="AW674" s="14" t="s">
        <v>33</v>
      </c>
      <c r="AX674" s="14" t="s">
        <v>72</v>
      </c>
      <c r="AY674" s="219" t="s">
        <v>146</v>
      </c>
    </row>
    <row r="675" spans="1:65" s="14" customFormat="1" ht="11.25">
      <c r="B675" s="209"/>
      <c r="C675" s="210"/>
      <c r="D675" s="200" t="s">
        <v>158</v>
      </c>
      <c r="E675" s="211" t="s">
        <v>19</v>
      </c>
      <c r="F675" s="212" t="s">
        <v>659</v>
      </c>
      <c r="G675" s="210"/>
      <c r="H675" s="213">
        <v>1.0629999999999999</v>
      </c>
      <c r="I675" s="214"/>
      <c r="J675" s="210"/>
      <c r="K675" s="210"/>
      <c r="L675" s="215"/>
      <c r="M675" s="216"/>
      <c r="N675" s="217"/>
      <c r="O675" s="217"/>
      <c r="P675" s="217"/>
      <c r="Q675" s="217"/>
      <c r="R675" s="217"/>
      <c r="S675" s="217"/>
      <c r="T675" s="218"/>
      <c r="AT675" s="219" t="s">
        <v>158</v>
      </c>
      <c r="AU675" s="219" t="s">
        <v>167</v>
      </c>
      <c r="AV675" s="14" t="s">
        <v>81</v>
      </c>
      <c r="AW675" s="14" t="s">
        <v>33</v>
      </c>
      <c r="AX675" s="14" t="s">
        <v>72</v>
      </c>
      <c r="AY675" s="219" t="s">
        <v>146</v>
      </c>
    </row>
    <row r="676" spans="1:65" s="13" customFormat="1" ht="11.25">
      <c r="B676" s="198"/>
      <c r="C676" s="199"/>
      <c r="D676" s="200" t="s">
        <v>158</v>
      </c>
      <c r="E676" s="201" t="s">
        <v>19</v>
      </c>
      <c r="F676" s="202" t="s">
        <v>160</v>
      </c>
      <c r="G676" s="199"/>
      <c r="H676" s="201" t="s">
        <v>19</v>
      </c>
      <c r="I676" s="203"/>
      <c r="J676" s="199"/>
      <c r="K676" s="199"/>
      <c r="L676" s="204"/>
      <c r="M676" s="205"/>
      <c r="N676" s="206"/>
      <c r="O676" s="206"/>
      <c r="P676" s="206"/>
      <c r="Q676" s="206"/>
      <c r="R676" s="206"/>
      <c r="S676" s="206"/>
      <c r="T676" s="207"/>
      <c r="AT676" s="208" t="s">
        <v>158</v>
      </c>
      <c r="AU676" s="208" t="s">
        <v>167</v>
      </c>
      <c r="AV676" s="13" t="s">
        <v>79</v>
      </c>
      <c r="AW676" s="13" t="s">
        <v>33</v>
      </c>
      <c r="AX676" s="13" t="s">
        <v>72</v>
      </c>
      <c r="AY676" s="208" t="s">
        <v>146</v>
      </c>
    </row>
    <row r="677" spans="1:65" s="13" customFormat="1" ht="11.25">
      <c r="B677" s="198"/>
      <c r="C677" s="199"/>
      <c r="D677" s="200" t="s">
        <v>158</v>
      </c>
      <c r="E677" s="201" t="s">
        <v>19</v>
      </c>
      <c r="F677" s="202" t="s">
        <v>660</v>
      </c>
      <c r="G677" s="199"/>
      <c r="H677" s="201" t="s">
        <v>19</v>
      </c>
      <c r="I677" s="203"/>
      <c r="J677" s="199"/>
      <c r="K677" s="199"/>
      <c r="L677" s="204"/>
      <c r="M677" s="205"/>
      <c r="N677" s="206"/>
      <c r="O677" s="206"/>
      <c r="P677" s="206"/>
      <c r="Q677" s="206"/>
      <c r="R677" s="206"/>
      <c r="S677" s="206"/>
      <c r="T677" s="207"/>
      <c r="AT677" s="208" t="s">
        <v>158</v>
      </c>
      <c r="AU677" s="208" t="s">
        <v>167</v>
      </c>
      <c r="AV677" s="13" t="s">
        <v>79</v>
      </c>
      <c r="AW677" s="13" t="s">
        <v>33</v>
      </c>
      <c r="AX677" s="13" t="s">
        <v>72</v>
      </c>
      <c r="AY677" s="208" t="s">
        <v>146</v>
      </c>
    </row>
    <row r="678" spans="1:65" s="14" customFormat="1" ht="11.25">
      <c r="B678" s="209"/>
      <c r="C678" s="210"/>
      <c r="D678" s="200" t="s">
        <v>158</v>
      </c>
      <c r="E678" s="211" t="s">
        <v>19</v>
      </c>
      <c r="F678" s="212" t="s">
        <v>661</v>
      </c>
      <c r="G678" s="210"/>
      <c r="H678" s="213">
        <v>1.621</v>
      </c>
      <c r="I678" s="214"/>
      <c r="J678" s="210"/>
      <c r="K678" s="210"/>
      <c r="L678" s="215"/>
      <c r="M678" s="216"/>
      <c r="N678" s="217"/>
      <c r="O678" s="217"/>
      <c r="P678" s="217"/>
      <c r="Q678" s="217"/>
      <c r="R678" s="217"/>
      <c r="S678" s="217"/>
      <c r="T678" s="218"/>
      <c r="AT678" s="219" t="s">
        <v>158</v>
      </c>
      <c r="AU678" s="219" t="s">
        <v>167</v>
      </c>
      <c r="AV678" s="14" t="s">
        <v>81</v>
      </c>
      <c r="AW678" s="14" t="s">
        <v>33</v>
      </c>
      <c r="AX678" s="14" t="s">
        <v>72</v>
      </c>
      <c r="AY678" s="219" t="s">
        <v>146</v>
      </c>
    </row>
    <row r="679" spans="1:65" s="14" customFormat="1" ht="11.25">
      <c r="B679" s="209"/>
      <c r="C679" s="210"/>
      <c r="D679" s="200" t="s">
        <v>158</v>
      </c>
      <c r="E679" s="211" t="s">
        <v>19</v>
      </c>
      <c r="F679" s="212" t="s">
        <v>662</v>
      </c>
      <c r="G679" s="210"/>
      <c r="H679" s="213">
        <v>2.4209999999999998</v>
      </c>
      <c r="I679" s="214"/>
      <c r="J679" s="210"/>
      <c r="K679" s="210"/>
      <c r="L679" s="215"/>
      <c r="M679" s="216"/>
      <c r="N679" s="217"/>
      <c r="O679" s="217"/>
      <c r="P679" s="217"/>
      <c r="Q679" s="217"/>
      <c r="R679" s="217"/>
      <c r="S679" s="217"/>
      <c r="T679" s="218"/>
      <c r="AT679" s="219" t="s">
        <v>158</v>
      </c>
      <c r="AU679" s="219" t="s">
        <v>167</v>
      </c>
      <c r="AV679" s="14" t="s">
        <v>81</v>
      </c>
      <c r="AW679" s="14" t="s">
        <v>33</v>
      </c>
      <c r="AX679" s="14" t="s">
        <v>72</v>
      </c>
      <c r="AY679" s="219" t="s">
        <v>146</v>
      </c>
    </row>
    <row r="680" spans="1:65" s="15" customFormat="1" ht="11.25">
      <c r="B680" s="220"/>
      <c r="C680" s="221"/>
      <c r="D680" s="200" t="s">
        <v>158</v>
      </c>
      <c r="E680" s="222" t="s">
        <v>19</v>
      </c>
      <c r="F680" s="223" t="s">
        <v>162</v>
      </c>
      <c r="G680" s="221"/>
      <c r="H680" s="224">
        <v>7.536999999999999</v>
      </c>
      <c r="I680" s="225"/>
      <c r="J680" s="221"/>
      <c r="K680" s="221"/>
      <c r="L680" s="226"/>
      <c r="M680" s="227"/>
      <c r="N680" s="228"/>
      <c r="O680" s="228"/>
      <c r="P680" s="228"/>
      <c r="Q680" s="228"/>
      <c r="R680" s="228"/>
      <c r="S680" s="228"/>
      <c r="T680" s="229"/>
      <c r="AT680" s="230" t="s">
        <v>158</v>
      </c>
      <c r="AU680" s="230" t="s">
        <v>167</v>
      </c>
      <c r="AV680" s="15" t="s">
        <v>154</v>
      </c>
      <c r="AW680" s="15" t="s">
        <v>4</v>
      </c>
      <c r="AX680" s="15" t="s">
        <v>79</v>
      </c>
      <c r="AY680" s="230" t="s">
        <v>146</v>
      </c>
    </row>
    <row r="681" spans="1:65" s="2" customFormat="1" ht="16.5" customHeight="1">
      <c r="A681" s="36"/>
      <c r="B681" s="37"/>
      <c r="C681" s="180" t="s">
        <v>663</v>
      </c>
      <c r="D681" s="180" t="s">
        <v>149</v>
      </c>
      <c r="E681" s="181" t="s">
        <v>664</v>
      </c>
      <c r="F681" s="182" t="s">
        <v>665</v>
      </c>
      <c r="G681" s="183" t="s">
        <v>187</v>
      </c>
      <c r="H681" s="184">
        <v>0.39900000000000002</v>
      </c>
      <c r="I681" s="185"/>
      <c r="J681" s="186">
        <f>ROUND(I681*H681,2)</f>
        <v>0</v>
      </c>
      <c r="K681" s="182" t="s">
        <v>153</v>
      </c>
      <c r="L681" s="41"/>
      <c r="M681" s="187" t="s">
        <v>19</v>
      </c>
      <c r="N681" s="188" t="s">
        <v>43</v>
      </c>
      <c r="O681" s="66"/>
      <c r="P681" s="189">
        <f>O681*H681</f>
        <v>0</v>
      </c>
      <c r="Q681" s="189">
        <v>0</v>
      </c>
      <c r="R681" s="189">
        <f>Q681*H681</f>
        <v>0</v>
      </c>
      <c r="S681" s="189">
        <v>2.2000000000000002</v>
      </c>
      <c r="T681" s="190">
        <f>S681*H681</f>
        <v>0.87780000000000014</v>
      </c>
      <c r="U681" s="36"/>
      <c r="V681" s="36"/>
      <c r="W681" s="36"/>
      <c r="X681" s="36"/>
      <c r="Y681" s="36"/>
      <c r="Z681" s="36"/>
      <c r="AA681" s="36"/>
      <c r="AB681" s="36"/>
      <c r="AC681" s="36"/>
      <c r="AD681" s="36"/>
      <c r="AE681" s="36"/>
      <c r="AR681" s="191" t="s">
        <v>154</v>
      </c>
      <c r="AT681" s="191" t="s">
        <v>149</v>
      </c>
      <c r="AU681" s="191" t="s">
        <v>167</v>
      </c>
      <c r="AY681" s="19" t="s">
        <v>146</v>
      </c>
      <c r="BE681" s="192">
        <f>IF(N681="základní",J681,0)</f>
        <v>0</v>
      </c>
      <c r="BF681" s="192">
        <f>IF(N681="snížená",J681,0)</f>
        <v>0</v>
      </c>
      <c r="BG681" s="192">
        <f>IF(N681="zákl. přenesená",J681,0)</f>
        <v>0</v>
      </c>
      <c r="BH681" s="192">
        <f>IF(N681="sníž. přenesená",J681,0)</f>
        <v>0</v>
      </c>
      <c r="BI681" s="192">
        <f>IF(N681="nulová",J681,0)</f>
        <v>0</v>
      </c>
      <c r="BJ681" s="19" t="s">
        <v>79</v>
      </c>
      <c r="BK681" s="192">
        <f>ROUND(I681*H681,2)</f>
        <v>0</v>
      </c>
      <c r="BL681" s="19" t="s">
        <v>154</v>
      </c>
      <c r="BM681" s="191" t="s">
        <v>666</v>
      </c>
    </row>
    <row r="682" spans="1:65" s="2" customFormat="1" ht="11.25">
      <c r="A682" s="36"/>
      <c r="B682" s="37"/>
      <c r="C682" s="38"/>
      <c r="D682" s="193" t="s">
        <v>156</v>
      </c>
      <c r="E682" s="38"/>
      <c r="F682" s="194" t="s">
        <v>667</v>
      </c>
      <c r="G682" s="38"/>
      <c r="H682" s="38"/>
      <c r="I682" s="195"/>
      <c r="J682" s="38"/>
      <c r="K682" s="38"/>
      <c r="L682" s="41"/>
      <c r="M682" s="196"/>
      <c r="N682" s="197"/>
      <c r="O682" s="66"/>
      <c r="P682" s="66"/>
      <c r="Q682" s="66"/>
      <c r="R682" s="66"/>
      <c r="S682" s="66"/>
      <c r="T682" s="67"/>
      <c r="U682" s="36"/>
      <c r="V682" s="36"/>
      <c r="W682" s="36"/>
      <c r="X682" s="36"/>
      <c r="Y682" s="36"/>
      <c r="Z682" s="36"/>
      <c r="AA682" s="36"/>
      <c r="AB682" s="36"/>
      <c r="AC682" s="36"/>
      <c r="AD682" s="36"/>
      <c r="AE682" s="36"/>
      <c r="AT682" s="19" t="s">
        <v>156</v>
      </c>
      <c r="AU682" s="19" t="s">
        <v>167</v>
      </c>
    </row>
    <row r="683" spans="1:65" s="13" customFormat="1" ht="11.25">
      <c r="B683" s="198"/>
      <c r="C683" s="199"/>
      <c r="D683" s="200" t="s">
        <v>158</v>
      </c>
      <c r="E683" s="201" t="s">
        <v>19</v>
      </c>
      <c r="F683" s="202" t="s">
        <v>255</v>
      </c>
      <c r="G683" s="199"/>
      <c r="H683" s="201" t="s">
        <v>19</v>
      </c>
      <c r="I683" s="203"/>
      <c r="J683" s="199"/>
      <c r="K683" s="199"/>
      <c r="L683" s="204"/>
      <c r="M683" s="205"/>
      <c r="N683" s="206"/>
      <c r="O683" s="206"/>
      <c r="P683" s="206"/>
      <c r="Q683" s="206"/>
      <c r="R683" s="206"/>
      <c r="S683" s="206"/>
      <c r="T683" s="207"/>
      <c r="AT683" s="208" t="s">
        <v>158</v>
      </c>
      <c r="AU683" s="208" t="s">
        <v>167</v>
      </c>
      <c r="AV683" s="13" t="s">
        <v>79</v>
      </c>
      <c r="AW683" s="13" t="s">
        <v>33</v>
      </c>
      <c r="AX683" s="13" t="s">
        <v>72</v>
      </c>
      <c r="AY683" s="208" t="s">
        <v>146</v>
      </c>
    </row>
    <row r="684" spans="1:65" s="13" customFormat="1" ht="11.25">
      <c r="B684" s="198"/>
      <c r="C684" s="199"/>
      <c r="D684" s="200" t="s">
        <v>158</v>
      </c>
      <c r="E684" s="201" t="s">
        <v>19</v>
      </c>
      <c r="F684" s="202" t="s">
        <v>160</v>
      </c>
      <c r="G684" s="199"/>
      <c r="H684" s="201" t="s">
        <v>19</v>
      </c>
      <c r="I684" s="203"/>
      <c r="J684" s="199"/>
      <c r="K684" s="199"/>
      <c r="L684" s="204"/>
      <c r="M684" s="205"/>
      <c r="N684" s="206"/>
      <c r="O684" s="206"/>
      <c r="P684" s="206"/>
      <c r="Q684" s="206"/>
      <c r="R684" s="206"/>
      <c r="S684" s="206"/>
      <c r="T684" s="207"/>
      <c r="AT684" s="208" t="s">
        <v>158</v>
      </c>
      <c r="AU684" s="208" t="s">
        <v>167</v>
      </c>
      <c r="AV684" s="13" t="s">
        <v>79</v>
      </c>
      <c r="AW684" s="13" t="s">
        <v>33</v>
      </c>
      <c r="AX684" s="13" t="s">
        <v>72</v>
      </c>
      <c r="AY684" s="208" t="s">
        <v>146</v>
      </c>
    </row>
    <row r="685" spans="1:65" s="13" customFormat="1" ht="11.25">
      <c r="B685" s="198"/>
      <c r="C685" s="199"/>
      <c r="D685" s="200" t="s">
        <v>158</v>
      </c>
      <c r="E685" s="201" t="s">
        <v>19</v>
      </c>
      <c r="F685" s="202" t="s">
        <v>615</v>
      </c>
      <c r="G685" s="199"/>
      <c r="H685" s="201" t="s">
        <v>19</v>
      </c>
      <c r="I685" s="203"/>
      <c r="J685" s="199"/>
      <c r="K685" s="199"/>
      <c r="L685" s="204"/>
      <c r="M685" s="205"/>
      <c r="N685" s="206"/>
      <c r="O685" s="206"/>
      <c r="P685" s="206"/>
      <c r="Q685" s="206"/>
      <c r="R685" s="206"/>
      <c r="S685" s="206"/>
      <c r="T685" s="207"/>
      <c r="AT685" s="208" t="s">
        <v>158</v>
      </c>
      <c r="AU685" s="208" t="s">
        <v>167</v>
      </c>
      <c r="AV685" s="13" t="s">
        <v>79</v>
      </c>
      <c r="AW685" s="13" t="s">
        <v>33</v>
      </c>
      <c r="AX685" s="13" t="s">
        <v>72</v>
      </c>
      <c r="AY685" s="208" t="s">
        <v>146</v>
      </c>
    </row>
    <row r="686" spans="1:65" s="13" customFormat="1" ht="11.25">
      <c r="B686" s="198"/>
      <c r="C686" s="199"/>
      <c r="D686" s="200" t="s">
        <v>158</v>
      </c>
      <c r="E686" s="201" t="s">
        <v>19</v>
      </c>
      <c r="F686" s="202" t="s">
        <v>616</v>
      </c>
      <c r="G686" s="199"/>
      <c r="H686" s="201" t="s">
        <v>19</v>
      </c>
      <c r="I686" s="203"/>
      <c r="J686" s="199"/>
      <c r="K686" s="199"/>
      <c r="L686" s="204"/>
      <c r="M686" s="205"/>
      <c r="N686" s="206"/>
      <c r="O686" s="206"/>
      <c r="P686" s="206"/>
      <c r="Q686" s="206"/>
      <c r="R686" s="206"/>
      <c r="S686" s="206"/>
      <c r="T686" s="207"/>
      <c r="AT686" s="208" t="s">
        <v>158</v>
      </c>
      <c r="AU686" s="208" t="s">
        <v>167</v>
      </c>
      <c r="AV686" s="13" t="s">
        <v>79</v>
      </c>
      <c r="AW686" s="13" t="s">
        <v>33</v>
      </c>
      <c r="AX686" s="13" t="s">
        <v>72</v>
      </c>
      <c r="AY686" s="208" t="s">
        <v>146</v>
      </c>
    </row>
    <row r="687" spans="1:65" s="14" customFormat="1" ht="11.25">
      <c r="B687" s="209"/>
      <c r="C687" s="210"/>
      <c r="D687" s="200" t="s">
        <v>158</v>
      </c>
      <c r="E687" s="211" t="s">
        <v>19</v>
      </c>
      <c r="F687" s="212" t="s">
        <v>668</v>
      </c>
      <c r="G687" s="210"/>
      <c r="H687" s="213">
        <v>0.39900000000000002</v>
      </c>
      <c r="I687" s="214"/>
      <c r="J687" s="210"/>
      <c r="K687" s="210"/>
      <c r="L687" s="215"/>
      <c r="M687" s="216"/>
      <c r="N687" s="217"/>
      <c r="O687" s="217"/>
      <c r="P687" s="217"/>
      <c r="Q687" s="217"/>
      <c r="R687" s="217"/>
      <c r="S687" s="217"/>
      <c r="T687" s="218"/>
      <c r="AT687" s="219" t="s">
        <v>158</v>
      </c>
      <c r="AU687" s="219" t="s">
        <v>167</v>
      </c>
      <c r="AV687" s="14" t="s">
        <v>81</v>
      </c>
      <c r="AW687" s="14" t="s">
        <v>33</v>
      </c>
      <c r="AX687" s="14" t="s">
        <v>72</v>
      </c>
      <c r="AY687" s="219" t="s">
        <v>146</v>
      </c>
    </row>
    <row r="688" spans="1:65" s="15" customFormat="1" ht="11.25">
      <c r="B688" s="220"/>
      <c r="C688" s="221"/>
      <c r="D688" s="200" t="s">
        <v>158</v>
      </c>
      <c r="E688" s="222" t="s">
        <v>19</v>
      </c>
      <c r="F688" s="223" t="s">
        <v>162</v>
      </c>
      <c r="G688" s="221"/>
      <c r="H688" s="224">
        <v>0.39900000000000002</v>
      </c>
      <c r="I688" s="225"/>
      <c r="J688" s="221"/>
      <c r="K688" s="221"/>
      <c r="L688" s="226"/>
      <c r="M688" s="227"/>
      <c r="N688" s="228"/>
      <c r="O688" s="228"/>
      <c r="P688" s="228"/>
      <c r="Q688" s="228"/>
      <c r="R688" s="228"/>
      <c r="S688" s="228"/>
      <c r="T688" s="229"/>
      <c r="AT688" s="230" t="s">
        <v>158</v>
      </c>
      <c r="AU688" s="230" t="s">
        <v>167</v>
      </c>
      <c r="AV688" s="15" t="s">
        <v>154</v>
      </c>
      <c r="AW688" s="15" t="s">
        <v>4</v>
      </c>
      <c r="AX688" s="15" t="s">
        <v>79</v>
      </c>
      <c r="AY688" s="230" t="s">
        <v>146</v>
      </c>
    </row>
    <row r="689" spans="1:65" s="2" customFormat="1" ht="21.75" customHeight="1">
      <c r="A689" s="36"/>
      <c r="B689" s="37"/>
      <c r="C689" s="180" t="s">
        <v>669</v>
      </c>
      <c r="D689" s="180" t="s">
        <v>149</v>
      </c>
      <c r="E689" s="181" t="s">
        <v>670</v>
      </c>
      <c r="F689" s="182" t="s">
        <v>671</v>
      </c>
      <c r="G689" s="183" t="s">
        <v>187</v>
      </c>
      <c r="H689" s="184">
        <v>8.0850000000000009</v>
      </c>
      <c r="I689" s="185"/>
      <c r="J689" s="186">
        <f>ROUND(I689*H689,2)</f>
        <v>0</v>
      </c>
      <c r="K689" s="182" t="s">
        <v>153</v>
      </c>
      <c r="L689" s="41"/>
      <c r="M689" s="187" t="s">
        <v>19</v>
      </c>
      <c r="N689" s="188" t="s">
        <v>43</v>
      </c>
      <c r="O689" s="66"/>
      <c r="P689" s="189">
        <f>O689*H689</f>
        <v>0</v>
      </c>
      <c r="Q689" s="189">
        <v>0</v>
      </c>
      <c r="R689" s="189">
        <f>Q689*H689</f>
        <v>0</v>
      </c>
      <c r="S689" s="189">
        <v>2.9000000000000001E-2</v>
      </c>
      <c r="T689" s="190">
        <f>S689*H689</f>
        <v>0.23446500000000003</v>
      </c>
      <c r="U689" s="36"/>
      <c r="V689" s="36"/>
      <c r="W689" s="36"/>
      <c r="X689" s="36"/>
      <c r="Y689" s="36"/>
      <c r="Z689" s="36"/>
      <c r="AA689" s="36"/>
      <c r="AB689" s="36"/>
      <c r="AC689" s="36"/>
      <c r="AD689" s="36"/>
      <c r="AE689" s="36"/>
      <c r="AR689" s="191" t="s">
        <v>258</v>
      </c>
      <c r="AT689" s="191" t="s">
        <v>149</v>
      </c>
      <c r="AU689" s="191" t="s">
        <v>167</v>
      </c>
      <c r="AY689" s="19" t="s">
        <v>146</v>
      </c>
      <c r="BE689" s="192">
        <f>IF(N689="základní",J689,0)</f>
        <v>0</v>
      </c>
      <c r="BF689" s="192">
        <f>IF(N689="snížená",J689,0)</f>
        <v>0</v>
      </c>
      <c r="BG689" s="192">
        <f>IF(N689="zákl. přenesená",J689,0)</f>
        <v>0</v>
      </c>
      <c r="BH689" s="192">
        <f>IF(N689="sníž. přenesená",J689,0)</f>
        <v>0</v>
      </c>
      <c r="BI689" s="192">
        <f>IF(N689="nulová",J689,0)</f>
        <v>0</v>
      </c>
      <c r="BJ689" s="19" t="s">
        <v>79</v>
      </c>
      <c r="BK689" s="192">
        <f>ROUND(I689*H689,2)</f>
        <v>0</v>
      </c>
      <c r="BL689" s="19" t="s">
        <v>258</v>
      </c>
      <c r="BM689" s="191" t="s">
        <v>672</v>
      </c>
    </row>
    <row r="690" spans="1:65" s="2" customFormat="1" ht="11.25">
      <c r="A690" s="36"/>
      <c r="B690" s="37"/>
      <c r="C690" s="38"/>
      <c r="D690" s="193" t="s">
        <v>156</v>
      </c>
      <c r="E690" s="38"/>
      <c r="F690" s="194" t="s">
        <v>673</v>
      </c>
      <c r="G690" s="38"/>
      <c r="H690" s="38"/>
      <c r="I690" s="195"/>
      <c r="J690" s="38"/>
      <c r="K690" s="38"/>
      <c r="L690" s="41"/>
      <c r="M690" s="196"/>
      <c r="N690" s="197"/>
      <c r="O690" s="66"/>
      <c r="P690" s="66"/>
      <c r="Q690" s="66"/>
      <c r="R690" s="66"/>
      <c r="S690" s="66"/>
      <c r="T690" s="67"/>
      <c r="U690" s="36"/>
      <c r="V690" s="36"/>
      <c r="W690" s="36"/>
      <c r="X690" s="36"/>
      <c r="Y690" s="36"/>
      <c r="Z690" s="36"/>
      <c r="AA690" s="36"/>
      <c r="AB690" s="36"/>
      <c r="AC690" s="36"/>
      <c r="AD690" s="36"/>
      <c r="AE690" s="36"/>
      <c r="AT690" s="19" t="s">
        <v>156</v>
      </c>
      <c r="AU690" s="19" t="s">
        <v>167</v>
      </c>
    </row>
    <row r="691" spans="1:65" s="14" customFormat="1" ht="11.25">
      <c r="B691" s="209"/>
      <c r="C691" s="210"/>
      <c r="D691" s="200" t="s">
        <v>158</v>
      </c>
      <c r="E691" s="211" t="s">
        <v>19</v>
      </c>
      <c r="F691" s="212" t="s">
        <v>674</v>
      </c>
      <c r="G691" s="210"/>
      <c r="H691" s="213">
        <v>8.0850000000000009</v>
      </c>
      <c r="I691" s="214"/>
      <c r="J691" s="210"/>
      <c r="K691" s="210"/>
      <c r="L691" s="215"/>
      <c r="M691" s="216"/>
      <c r="N691" s="217"/>
      <c r="O691" s="217"/>
      <c r="P691" s="217"/>
      <c r="Q691" s="217"/>
      <c r="R691" s="217"/>
      <c r="S691" s="217"/>
      <c r="T691" s="218"/>
      <c r="AT691" s="219" t="s">
        <v>158</v>
      </c>
      <c r="AU691" s="219" t="s">
        <v>167</v>
      </c>
      <c r="AV691" s="14" t="s">
        <v>81</v>
      </c>
      <c r="AW691" s="14" t="s">
        <v>33</v>
      </c>
      <c r="AX691" s="14" t="s">
        <v>72</v>
      </c>
      <c r="AY691" s="219" t="s">
        <v>146</v>
      </c>
    </row>
    <row r="692" spans="1:65" s="15" customFormat="1" ht="11.25">
      <c r="B692" s="220"/>
      <c r="C692" s="221"/>
      <c r="D692" s="200" t="s">
        <v>158</v>
      </c>
      <c r="E692" s="222" t="s">
        <v>19</v>
      </c>
      <c r="F692" s="223" t="s">
        <v>162</v>
      </c>
      <c r="G692" s="221"/>
      <c r="H692" s="224">
        <v>8.0850000000000009</v>
      </c>
      <c r="I692" s="225"/>
      <c r="J692" s="221"/>
      <c r="K692" s="221"/>
      <c r="L692" s="226"/>
      <c r="M692" s="227"/>
      <c r="N692" s="228"/>
      <c r="O692" s="228"/>
      <c r="P692" s="228"/>
      <c r="Q692" s="228"/>
      <c r="R692" s="228"/>
      <c r="S692" s="228"/>
      <c r="T692" s="229"/>
      <c r="AT692" s="230" t="s">
        <v>158</v>
      </c>
      <c r="AU692" s="230" t="s">
        <v>167</v>
      </c>
      <c r="AV692" s="15" t="s">
        <v>154</v>
      </c>
      <c r="AW692" s="15" t="s">
        <v>4</v>
      </c>
      <c r="AX692" s="15" t="s">
        <v>79</v>
      </c>
      <c r="AY692" s="230" t="s">
        <v>146</v>
      </c>
    </row>
    <row r="693" spans="1:65" s="2" customFormat="1" ht="24.2" customHeight="1">
      <c r="A693" s="36"/>
      <c r="B693" s="37"/>
      <c r="C693" s="180" t="s">
        <v>675</v>
      </c>
      <c r="D693" s="180" t="s">
        <v>149</v>
      </c>
      <c r="E693" s="181" t="s">
        <v>676</v>
      </c>
      <c r="F693" s="182" t="s">
        <v>677</v>
      </c>
      <c r="G693" s="183" t="s">
        <v>152</v>
      </c>
      <c r="H693" s="184">
        <v>3.6349999999999998</v>
      </c>
      <c r="I693" s="185"/>
      <c r="J693" s="186">
        <f>ROUND(I693*H693,2)</f>
        <v>0</v>
      </c>
      <c r="K693" s="182" t="s">
        <v>153</v>
      </c>
      <c r="L693" s="41"/>
      <c r="M693" s="187" t="s">
        <v>19</v>
      </c>
      <c r="N693" s="188" t="s">
        <v>43</v>
      </c>
      <c r="O693" s="66"/>
      <c r="P693" s="189">
        <f>O693*H693</f>
        <v>0</v>
      </c>
      <c r="Q693" s="189">
        <v>0</v>
      </c>
      <c r="R693" s="189">
        <f>Q693*H693</f>
        <v>0</v>
      </c>
      <c r="S693" s="189">
        <v>3.5000000000000003E-2</v>
      </c>
      <c r="T693" s="190">
        <f>S693*H693</f>
        <v>0.127225</v>
      </c>
      <c r="U693" s="36"/>
      <c r="V693" s="36"/>
      <c r="W693" s="36"/>
      <c r="X693" s="36"/>
      <c r="Y693" s="36"/>
      <c r="Z693" s="36"/>
      <c r="AA693" s="36"/>
      <c r="AB693" s="36"/>
      <c r="AC693" s="36"/>
      <c r="AD693" s="36"/>
      <c r="AE693" s="36"/>
      <c r="AR693" s="191" t="s">
        <v>258</v>
      </c>
      <c r="AT693" s="191" t="s">
        <v>149</v>
      </c>
      <c r="AU693" s="191" t="s">
        <v>167</v>
      </c>
      <c r="AY693" s="19" t="s">
        <v>146</v>
      </c>
      <c r="BE693" s="192">
        <f>IF(N693="základní",J693,0)</f>
        <v>0</v>
      </c>
      <c r="BF693" s="192">
        <f>IF(N693="snížená",J693,0)</f>
        <v>0</v>
      </c>
      <c r="BG693" s="192">
        <f>IF(N693="zákl. přenesená",J693,0)</f>
        <v>0</v>
      </c>
      <c r="BH693" s="192">
        <f>IF(N693="sníž. přenesená",J693,0)</f>
        <v>0</v>
      </c>
      <c r="BI693" s="192">
        <f>IF(N693="nulová",J693,0)</f>
        <v>0</v>
      </c>
      <c r="BJ693" s="19" t="s">
        <v>79</v>
      </c>
      <c r="BK693" s="192">
        <f>ROUND(I693*H693,2)</f>
        <v>0</v>
      </c>
      <c r="BL693" s="19" t="s">
        <v>258</v>
      </c>
      <c r="BM693" s="191" t="s">
        <v>678</v>
      </c>
    </row>
    <row r="694" spans="1:65" s="2" customFormat="1" ht="11.25">
      <c r="A694" s="36"/>
      <c r="B694" s="37"/>
      <c r="C694" s="38"/>
      <c r="D694" s="193" t="s">
        <v>156</v>
      </c>
      <c r="E694" s="38"/>
      <c r="F694" s="194" t="s">
        <v>679</v>
      </c>
      <c r="G694" s="38"/>
      <c r="H694" s="38"/>
      <c r="I694" s="195"/>
      <c r="J694" s="38"/>
      <c r="K694" s="38"/>
      <c r="L694" s="41"/>
      <c r="M694" s="196"/>
      <c r="N694" s="197"/>
      <c r="O694" s="66"/>
      <c r="P694" s="66"/>
      <c r="Q694" s="66"/>
      <c r="R694" s="66"/>
      <c r="S694" s="66"/>
      <c r="T694" s="67"/>
      <c r="U694" s="36"/>
      <c r="V694" s="36"/>
      <c r="W694" s="36"/>
      <c r="X694" s="36"/>
      <c r="Y694" s="36"/>
      <c r="Z694" s="36"/>
      <c r="AA694" s="36"/>
      <c r="AB694" s="36"/>
      <c r="AC694" s="36"/>
      <c r="AD694" s="36"/>
      <c r="AE694" s="36"/>
      <c r="AT694" s="19" t="s">
        <v>156</v>
      </c>
      <c r="AU694" s="19" t="s">
        <v>167</v>
      </c>
    </row>
    <row r="695" spans="1:65" s="13" customFormat="1" ht="11.25">
      <c r="B695" s="198"/>
      <c r="C695" s="199"/>
      <c r="D695" s="200" t="s">
        <v>158</v>
      </c>
      <c r="E695" s="201" t="s">
        <v>19</v>
      </c>
      <c r="F695" s="202" t="s">
        <v>255</v>
      </c>
      <c r="G695" s="199"/>
      <c r="H695" s="201" t="s">
        <v>19</v>
      </c>
      <c r="I695" s="203"/>
      <c r="J695" s="199"/>
      <c r="K695" s="199"/>
      <c r="L695" s="204"/>
      <c r="M695" s="205"/>
      <c r="N695" s="206"/>
      <c r="O695" s="206"/>
      <c r="P695" s="206"/>
      <c r="Q695" s="206"/>
      <c r="R695" s="206"/>
      <c r="S695" s="206"/>
      <c r="T695" s="207"/>
      <c r="AT695" s="208" t="s">
        <v>158</v>
      </c>
      <c r="AU695" s="208" t="s">
        <v>167</v>
      </c>
      <c r="AV695" s="13" t="s">
        <v>79</v>
      </c>
      <c r="AW695" s="13" t="s">
        <v>33</v>
      </c>
      <c r="AX695" s="13" t="s">
        <v>72</v>
      </c>
      <c r="AY695" s="208" t="s">
        <v>146</v>
      </c>
    </row>
    <row r="696" spans="1:65" s="13" customFormat="1" ht="11.25">
      <c r="B696" s="198"/>
      <c r="C696" s="199"/>
      <c r="D696" s="200" t="s">
        <v>158</v>
      </c>
      <c r="E696" s="201" t="s">
        <v>19</v>
      </c>
      <c r="F696" s="202" t="s">
        <v>160</v>
      </c>
      <c r="G696" s="199"/>
      <c r="H696" s="201" t="s">
        <v>19</v>
      </c>
      <c r="I696" s="203"/>
      <c r="J696" s="199"/>
      <c r="K696" s="199"/>
      <c r="L696" s="204"/>
      <c r="M696" s="205"/>
      <c r="N696" s="206"/>
      <c r="O696" s="206"/>
      <c r="P696" s="206"/>
      <c r="Q696" s="206"/>
      <c r="R696" s="206"/>
      <c r="S696" s="206"/>
      <c r="T696" s="207"/>
      <c r="AT696" s="208" t="s">
        <v>158</v>
      </c>
      <c r="AU696" s="208" t="s">
        <v>167</v>
      </c>
      <c r="AV696" s="13" t="s">
        <v>79</v>
      </c>
      <c r="AW696" s="13" t="s">
        <v>33</v>
      </c>
      <c r="AX696" s="13" t="s">
        <v>72</v>
      </c>
      <c r="AY696" s="208" t="s">
        <v>146</v>
      </c>
    </row>
    <row r="697" spans="1:65" s="13" customFormat="1" ht="11.25">
      <c r="B697" s="198"/>
      <c r="C697" s="199"/>
      <c r="D697" s="200" t="s">
        <v>158</v>
      </c>
      <c r="E697" s="201" t="s">
        <v>19</v>
      </c>
      <c r="F697" s="202" t="s">
        <v>461</v>
      </c>
      <c r="G697" s="199"/>
      <c r="H697" s="201" t="s">
        <v>19</v>
      </c>
      <c r="I697" s="203"/>
      <c r="J697" s="199"/>
      <c r="K697" s="199"/>
      <c r="L697" s="204"/>
      <c r="M697" s="205"/>
      <c r="N697" s="206"/>
      <c r="O697" s="206"/>
      <c r="P697" s="206"/>
      <c r="Q697" s="206"/>
      <c r="R697" s="206"/>
      <c r="S697" s="206"/>
      <c r="T697" s="207"/>
      <c r="AT697" s="208" t="s">
        <v>158</v>
      </c>
      <c r="AU697" s="208" t="s">
        <v>167</v>
      </c>
      <c r="AV697" s="13" t="s">
        <v>79</v>
      </c>
      <c r="AW697" s="13" t="s">
        <v>33</v>
      </c>
      <c r="AX697" s="13" t="s">
        <v>72</v>
      </c>
      <c r="AY697" s="208" t="s">
        <v>146</v>
      </c>
    </row>
    <row r="698" spans="1:65" s="14" customFormat="1" ht="11.25">
      <c r="B698" s="209"/>
      <c r="C698" s="210"/>
      <c r="D698" s="200" t="s">
        <v>158</v>
      </c>
      <c r="E698" s="211" t="s">
        <v>19</v>
      </c>
      <c r="F698" s="212" t="s">
        <v>680</v>
      </c>
      <c r="G698" s="210"/>
      <c r="H698" s="213">
        <v>3.6349999999999998</v>
      </c>
      <c r="I698" s="214"/>
      <c r="J698" s="210"/>
      <c r="K698" s="210"/>
      <c r="L698" s="215"/>
      <c r="M698" s="216"/>
      <c r="N698" s="217"/>
      <c r="O698" s="217"/>
      <c r="P698" s="217"/>
      <c r="Q698" s="217"/>
      <c r="R698" s="217"/>
      <c r="S698" s="217"/>
      <c r="T698" s="218"/>
      <c r="AT698" s="219" t="s">
        <v>158</v>
      </c>
      <c r="AU698" s="219" t="s">
        <v>167</v>
      </c>
      <c r="AV698" s="14" t="s">
        <v>81</v>
      </c>
      <c r="AW698" s="14" t="s">
        <v>33</v>
      </c>
      <c r="AX698" s="14" t="s">
        <v>72</v>
      </c>
      <c r="AY698" s="219" t="s">
        <v>146</v>
      </c>
    </row>
    <row r="699" spans="1:65" s="15" customFormat="1" ht="11.25">
      <c r="B699" s="220"/>
      <c r="C699" s="221"/>
      <c r="D699" s="200" t="s">
        <v>158</v>
      </c>
      <c r="E699" s="222" t="s">
        <v>19</v>
      </c>
      <c r="F699" s="223" t="s">
        <v>162</v>
      </c>
      <c r="G699" s="221"/>
      <c r="H699" s="224">
        <v>3.6349999999999998</v>
      </c>
      <c r="I699" s="225"/>
      <c r="J699" s="221"/>
      <c r="K699" s="221"/>
      <c r="L699" s="226"/>
      <c r="M699" s="227"/>
      <c r="N699" s="228"/>
      <c r="O699" s="228"/>
      <c r="P699" s="228"/>
      <c r="Q699" s="228"/>
      <c r="R699" s="228"/>
      <c r="S699" s="228"/>
      <c r="T699" s="229"/>
      <c r="AT699" s="230" t="s">
        <v>158</v>
      </c>
      <c r="AU699" s="230" t="s">
        <v>167</v>
      </c>
      <c r="AV699" s="15" t="s">
        <v>154</v>
      </c>
      <c r="AW699" s="15" t="s">
        <v>4</v>
      </c>
      <c r="AX699" s="15" t="s">
        <v>79</v>
      </c>
      <c r="AY699" s="230" t="s">
        <v>146</v>
      </c>
    </row>
    <row r="700" spans="1:65" s="2" customFormat="1" ht="24.2" customHeight="1">
      <c r="A700" s="36"/>
      <c r="B700" s="37"/>
      <c r="C700" s="180" t="s">
        <v>681</v>
      </c>
      <c r="D700" s="180" t="s">
        <v>149</v>
      </c>
      <c r="E700" s="181" t="s">
        <v>682</v>
      </c>
      <c r="F700" s="182" t="s">
        <v>683</v>
      </c>
      <c r="G700" s="183" t="s">
        <v>152</v>
      </c>
      <c r="H700" s="184">
        <v>0.27</v>
      </c>
      <c r="I700" s="185"/>
      <c r="J700" s="186">
        <f>ROUND(I700*H700,2)</f>
        <v>0</v>
      </c>
      <c r="K700" s="182" t="s">
        <v>153</v>
      </c>
      <c r="L700" s="41"/>
      <c r="M700" s="187" t="s">
        <v>19</v>
      </c>
      <c r="N700" s="188" t="s">
        <v>43</v>
      </c>
      <c r="O700" s="66"/>
      <c r="P700" s="189">
        <f>O700*H700</f>
        <v>0</v>
      </c>
      <c r="Q700" s="189">
        <v>0</v>
      </c>
      <c r="R700" s="189">
        <f>Q700*H700</f>
        <v>0</v>
      </c>
      <c r="S700" s="189">
        <v>4.1000000000000002E-2</v>
      </c>
      <c r="T700" s="190">
        <f>S700*H700</f>
        <v>1.1070000000000002E-2</v>
      </c>
      <c r="U700" s="36"/>
      <c r="V700" s="36"/>
      <c r="W700" s="36"/>
      <c r="X700" s="36"/>
      <c r="Y700" s="36"/>
      <c r="Z700" s="36"/>
      <c r="AA700" s="36"/>
      <c r="AB700" s="36"/>
      <c r="AC700" s="36"/>
      <c r="AD700" s="36"/>
      <c r="AE700" s="36"/>
      <c r="AR700" s="191" t="s">
        <v>258</v>
      </c>
      <c r="AT700" s="191" t="s">
        <v>149</v>
      </c>
      <c r="AU700" s="191" t="s">
        <v>167</v>
      </c>
      <c r="AY700" s="19" t="s">
        <v>146</v>
      </c>
      <c r="BE700" s="192">
        <f>IF(N700="základní",J700,0)</f>
        <v>0</v>
      </c>
      <c r="BF700" s="192">
        <f>IF(N700="snížená",J700,0)</f>
        <v>0</v>
      </c>
      <c r="BG700" s="192">
        <f>IF(N700="zákl. přenesená",J700,0)</f>
        <v>0</v>
      </c>
      <c r="BH700" s="192">
        <f>IF(N700="sníž. přenesená",J700,0)</f>
        <v>0</v>
      </c>
      <c r="BI700" s="192">
        <f>IF(N700="nulová",J700,0)</f>
        <v>0</v>
      </c>
      <c r="BJ700" s="19" t="s">
        <v>79</v>
      </c>
      <c r="BK700" s="192">
        <f>ROUND(I700*H700,2)</f>
        <v>0</v>
      </c>
      <c r="BL700" s="19" t="s">
        <v>258</v>
      </c>
      <c r="BM700" s="191" t="s">
        <v>684</v>
      </c>
    </row>
    <row r="701" spans="1:65" s="2" customFormat="1" ht="11.25">
      <c r="A701" s="36"/>
      <c r="B701" s="37"/>
      <c r="C701" s="38"/>
      <c r="D701" s="193" t="s">
        <v>156</v>
      </c>
      <c r="E701" s="38"/>
      <c r="F701" s="194" t="s">
        <v>685</v>
      </c>
      <c r="G701" s="38"/>
      <c r="H701" s="38"/>
      <c r="I701" s="195"/>
      <c r="J701" s="38"/>
      <c r="K701" s="38"/>
      <c r="L701" s="41"/>
      <c r="M701" s="196"/>
      <c r="N701" s="197"/>
      <c r="O701" s="66"/>
      <c r="P701" s="66"/>
      <c r="Q701" s="66"/>
      <c r="R701" s="66"/>
      <c r="S701" s="66"/>
      <c r="T701" s="67"/>
      <c r="U701" s="36"/>
      <c r="V701" s="36"/>
      <c r="W701" s="36"/>
      <c r="X701" s="36"/>
      <c r="Y701" s="36"/>
      <c r="Z701" s="36"/>
      <c r="AA701" s="36"/>
      <c r="AB701" s="36"/>
      <c r="AC701" s="36"/>
      <c r="AD701" s="36"/>
      <c r="AE701" s="36"/>
      <c r="AT701" s="19" t="s">
        <v>156</v>
      </c>
      <c r="AU701" s="19" t="s">
        <v>167</v>
      </c>
    </row>
    <row r="702" spans="1:65" s="13" customFormat="1" ht="11.25">
      <c r="B702" s="198"/>
      <c r="C702" s="199"/>
      <c r="D702" s="200" t="s">
        <v>158</v>
      </c>
      <c r="E702" s="201" t="s">
        <v>19</v>
      </c>
      <c r="F702" s="202" t="s">
        <v>255</v>
      </c>
      <c r="G702" s="199"/>
      <c r="H702" s="201" t="s">
        <v>19</v>
      </c>
      <c r="I702" s="203"/>
      <c r="J702" s="199"/>
      <c r="K702" s="199"/>
      <c r="L702" s="204"/>
      <c r="M702" s="205"/>
      <c r="N702" s="206"/>
      <c r="O702" s="206"/>
      <c r="P702" s="206"/>
      <c r="Q702" s="206"/>
      <c r="R702" s="206"/>
      <c r="S702" s="206"/>
      <c r="T702" s="207"/>
      <c r="AT702" s="208" t="s">
        <v>158</v>
      </c>
      <c r="AU702" s="208" t="s">
        <v>167</v>
      </c>
      <c r="AV702" s="13" t="s">
        <v>79</v>
      </c>
      <c r="AW702" s="13" t="s">
        <v>33</v>
      </c>
      <c r="AX702" s="13" t="s">
        <v>72</v>
      </c>
      <c r="AY702" s="208" t="s">
        <v>146</v>
      </c>
    </row>
    <row r="703" spans="1:65" s="13" customFormat="1" ht="11.25">
      <c r="B703" s="198"/>
      <c r="C703" s="199"/>
      <c r="D703" s="200" t="s">
        <v>158</v>
      </c>
      <c r="E703" s="201" t="s">
        <v>19</v>
      </c>
      <c r="F703" s="202" t="s">
        <v>160</v>
      </c>
      <c r="G703" s="199"/>
      <c r="H703" s="201" t="s">
        <v>19</v>
      </c>
      <c r="I703" s="203"/>
      <c r="J703" s="199"/>
      <c r="K703" s="199"/>
      <c r="L703" s="204"/>
      <c r="M703" s="205"/>
      <c r="N703" s="206"/>
      <c r="O703" s="206"/>
      <c r="P703" s="206"/>
      <c r="Q703" s="206"/>
      <c r="R703" s="206"/>
      <c r="S703" s="206"/>
      <c r="T703" s="207"/>
      <c r="AT703" s="208" t="s">
        <v>158</v>
      </c>
      <c r="AU703" s="208" t="s">
        <v>167</v>
      </c>
      <c r="AV703" s="13" t="s">
        <v>79</v>
      </c>
      <c r="AW703" s="13" t="s">
        <v>33</v>
      </c>
      <c r="AX703" s="13" t="s">
        <v>72</v>
      </c>
      <c r="AY703" s="208" t="s">
        <v>146</v>
      </c>
    </row>
    <row r="704" spans="1:65" s="13" customFormat="1" ht="11.25">
      <c r="B704" s="198"/>
      <c r="C704" s="199"/>
      <c r="D704" s="200" t="s">
        <v>158</v>
      </c>
      <c r="E704" s="201" t="s">
        <v>19</v>
      </c>
      <c r="F704" s="202" t="s">
        <v>530</v>
      </c>
      <c r="G704" s="199"/>
      <c r="H704" s="201" t="s">
        <v>19</v>
      </c>
      <c r="I704" s="203"/>
      <c r="J704" s="199"/>
      <c r="K704" s="199"/>
      <c r="L704" s="204"/>
      <c r="M704" s="205"/>
      <c r="N704" s="206"/>
      <c r="O704" s="206"/>
      <c r="P704" s="206"/>
      <c r="Q704" s="206"/>
      <c r="R704" s="206"/>
      <c r="S704" s="206"/>
      <c r="T704" s="207"/>
      <c r="AT704" s="208" t="s">
        <v>158</v>
      </c>
      <c r="AU704" s="208" t="s">
        <v>167</v>
      </c>
      <c r="AV704" s="13" t="s">
        <v>79</v>
      </c>
      <c r="AW704" s="13" t="s">
        <v>33</v>
      </c>
      <c r="AX704" s="13" t="s">
        <v>72</v>
      </c>
      <c r="AY704" s="208" t="s">
        <v>146</v>
      </c>
    </row>
    <row r="705" spans="1:65" s="14" customFormat="1" ht="11.25">
      <c r="B705" s="209"/>
      <c r="C705" s="210"/>
      <c r="D705" s="200" t="s">
        <v>158</v>
      </c>
      <c r="E705" s="211" t="s">
        <v>19</v>
      </c>
      <c r="F705" s="212" t="s">
        <v>686</v>
      </c>
      <c r="G705" s="210"/>
      <c r="H705" s="213">
        <v>0.27</v>
      </c>
      <c r="I705" s="214"/>
      <c r="J705" s="210"/>
      <c r="K705" s="210"/>
      <c r="L705" s="215"/>
      <c r="M705" s="216"/>
      <c r="N705" s="217"/>
      <c r="O705" s="217"/>
      <c r="P705" s="217"/>
      <c r="Q705" s="217"/>
      <c r="R705" s="217"/>
      <c r="S705" s="217"/>
      <c r="T705" s="218"/>
      <c r="AT705" s="219" t="s">
        <v>158</v>
      </c>
      <c r="AU705" s="219" t="s">
        <v>167</v>
      </c>
      <c r="AV705" s="14" t="s">
        <v>81</v>
      </c>
      <c r="AW705" s="14" t="s">
        <v>33</v>
      </c>
      <c r="AX705" s="14" t="s">
        <v>72</v>
      </c>
      <c r="AY705" s="219" t="s">
        <v>146</v>
      </c>
    </row>
    <row r="706" spans="1:65" s="15" customFormat="1" ht="11.25">
      <c r="B706" s="220"/>
      <c r="C706" s="221"/>
      <c r="D706" s="200" t="s">
        <v>158</v>
      </c>
      <c r="E706" s="222" t="s">
        <v>19</v>
      </c>
      <c r="F706" s="223" t="s">
        <v>162</v>
      </c>
      <c r="G706" s="221"/>
      <c r="H706" s="224">
        <v>0.27</v>
      </c>
      <c r="I706" s="225"/>
      <c r="J706" s="221"/>
      <c r="K706" s="221"/>
      <c r="L706" s="226"/>
      <c r="M706" s="227"/>
      <c r="N706" s="228"/>
      <c r="O706" s="228"/>
      <c r="P706" s="228"/>
      <c r="Q706" s="228"/>
      <c r="R706" s="228"/>
      <c r="S706" s="228"/>
      <c r="T706" s="229"/>
      <c r="AT706" s="230" t="s">
        <v>158</v>
      </c>
      <c r="AU706" s="230" t="s">
        <v>167</v>
      </c>
      <c r="AV706" s="15" t="s">
        <v>154</v>
      </c>
      <c r="AW706" s="15" t="s">
        <v>4</v>
      </c>
      <c r="AX706" s="15" t="s">
        <v>79</v>
      </c>
      <c r="AY706" s="230" t="s">
        <v>146</v>
      </c>
    </row>
    <row r="707" spans="1:65" s="2" customFormat="1" ht="24.2" customHeight="1">
      <c r="A707" s="36"/>
      <c r="B707" s="37"/>
      <c r="C707" s="180" t="s">
        <v>687</v>
      </c>
      <c r="D707" s="180" t="s">
        <v>149</v>
      </c>
      <c r="E707" s="181" t="s">
        <v>688</v>
      </c>
      <c r="F707" s="182" t="s">
        <v>689</v>
      </c>
      <c r="G707" s="183" t="s">
        <v>152</v>
      </c>
      <c r="H707" s="184">
        <v>2.617</v>
      </c>
      <c r="I707" s="185"/>
      <c r="J707" s="186">
        <f>ROUND(I707*H707,2)</f>
        <v>0</v>
      </c>
      <c r="K707" s="182" t="s">
        <v>153</v>
      </c>
      <c r="L707" s="41"/>
      <c r="M707" s="187" t="s">
        <v>19</v>
      </c>
      <c r="N707" s="188" t="s">
        <v>43</v>
      </c>
      <c r="O707" s="66"/>
      <c r="P707" s="189">
        <f>O707*H707</f>
        <v>0</v>
      </c>
      <c r="Q707" s="189">
        <v>0</v>
      </c>
      <c r="R707" s="189">
        <f>Q707*H707</f>
        <v>0</v>
      </c>
      <c r="S707" s="189">
        <v>5.3999999999999999E-2</v>
      </c>
      <c r="T707" s="190">
        <f>S707*H707</f>
        <v>0.141318</v>
      </c>
      <c r="U707" s="36"/>
      <c r="V707" s="36"/>
      <c r="W707" s="36"/>
      <c r="X707" s="36"/>
      <c r="Y707" s="36"/>
      <c r="Z707" s="36"/>
      <c r="AA707" s="36"/>
      <c r="AB707" s="36"/>
      <c r="AC707" s="36"/>
      <c r="AD707" s="36"/>
      <c r="AE707" s="36"/>
      <c r="AR707" s="191" t="s">
        <v>154</v>
      </c>
      <c r="AT707" s="191" t="s">
        <v>149</v>
      </c>
      <c r="AU707" s="191" t="s">
        <v>167</v>
      </c>
      <c r="AY707" s="19" t="s">
        <v>146</v>
      </c>
      <c r="BE707" s="192">
        <f>IF(N707="základní",J707,0)</f>
        <v>0</v>
      </c>
      <c r="BF707" s="192">
        <f>IF(N707="snížená",J707,0)</f>
        <v>0</v>
      </c>
      <c r="BG707" s="192">
        <f>IF(N707="zákl. přenesená",J707,0)</f>
        <v>0</v>
      </c>
      <c r="BH707" s="192">
        <f>IF(N707="sníž. přenesená",J707,0)</f>
        <v>0</v>
      </c>
      <c r="BI707" s="192">
        <f>IF(N707="nulová",J707,0)</f>
        <v>0</v>
      </c>
      <c r="BJ707" s="19" t="s">
        <v>79</v>
      </c>
      <c r="BK707" s="192">
        <f>ROUND(I707*H707,2)</f>
        <v>0</v>
      </c>
      <c r="BL707" s="19" t="s">
        <v>154</v>
      </c>
      <c r="BM707" s="191" t="s">
        <v>690</v>
      </c>
    </row>
    <row r="708" spans="1:65" s="2" customFormat="1" ht="11.25">
      <c r="A708" s="36"/>
      <c r="B708" s="37"/>
      <c r="C708" s="38"/>
      <c r="D708" s="193" t="s">
        <v>156</v>
      </c>
      <c r="E708" s="38"/>
      <c r="F708" s="194" t="s">
        <v>691</v>
      </c>
      <c r="G708" s="38"/>
      <c r="H708" s="38"/>
      <c r="I708" s="195"/>
      <c r="J708" s="38"/>
      <c r="K708" s="38"/>
      <c r="L708" s="41"/>
      <c r="M708" s="196"/>
      <c r="N708" s="197"/>
      <c r="O708" s="66"/>
      <c r="P708" s="66"/>
      <c r="Q708" s="66"/>
      <c r="R708" s="66"/>
      <c r="S708" s="66"/>
      <c r="T708" s="67"/>
      <c r="U708" s="36"/>
      <c r="V708" s="36"/>
      <c r="W708" s="36"/>
      <c r="X708" s="36"/>
      <c r="Y708" s="36"/>
      <c r="Z708" s="36"/>
      <c r="AA708" s="36"/>
      <c r="AB708" s="36"/>
      <c r="AC708" s="36"/>
      <c r="AD708" s="36"/>
      <c r="AE708" s="36"/>
      <c r="AT708" s="19" t="s">
        <v>156</v>
      </c>
      <c r="AU708" s="19" t="s">
        <v>167</v>
      </c>
    </row>
    <row r="709" spans="1:65" s="13" customFormat="1" ht="11.25">
      <c r="B709" s="198"/>
      <c r="C709" s="199"/>
      <c r="D709" s="200" t="s">
        <v>158</v>
      </c>
      <c r="E709" s="201" t="s">
        <v>19</v>
      </c>
      <c r="F709" s="202" t="s">
        <v>255</v>
      </c>
      <c r="G709" s="199"/>
      <c r="H709" s="201" t="s">
        <v>19</v>
      </c>
      <c r="I709" s="203"/>
      <c r="J709" s="199"/>
      <c r="K709" s="199"/>
      <c r="L709" s="204"/>
      <c r="M709" s="205"/>
      <c r="N709" s="206"/>
      <c r="O709" s="206"/>
      <c r="P709" s="206"/>
      <c r="Q709" s="206"/>
      <c r="R709" s="206"/>
      <c r="S709" s="206"/>
      <c r="T709" s="207"/>
      <c r="AT709" s="208" t="s">
        <v>158</v>
      </c>
      <c r="AU709" s="208" t="s">
        <v>167</v>
      </c>
      <c r="AV709" s="13" t="s">
        <v>79</v>
      </c>
      <c r="AW709" s="13" t="s">
        <v>33</v>
      </c>
      <c r="AX709" s="13" t="s">
        <v>72</v>
      </c>
      <c r="AY709" s="208" t="s">
        <v>146</v>
      </c>
    </row>
    <row r="710" spans="1:65" s="13" customFormat="1" ht="11.25">
      <c r="B710" s="198"/>
      <c r="C710" s="199"/>
      <c r="D710" s="200" t="s">
        <v>158</v>
      </c>
      <c r="E710" s="201" t="s">
        <v>19</v>
      </c>
      <c r="F710" s="202" t="s">
        <v>160</v>
      </c>
      <c r="G710" s="199"/>
      <c r="H710" s="201" t="s">
        <v>19</v>
      </c>
      <c r="I710" s="203"/>
      <c r="J710" s="199"/>
      <c r="K710" s="199"/>
      <c r="L710" s="204"/>
      <c r="M710" s="205"/>
      <c r="N710" s="206"/>
      <c r="O710" s="206"/>
      <c r="P710" s="206"/>
      <c r="Q710" s="206"/>
      <c r="R710" s="206"/>
      <c r="S710" s="206"/>
      <c r="T710" s="207"/>
      <c r="AT710" s="208" t="s">
        <v>158</v>
      </c>
      <c r="AU710" s="208" t="s">
        <v>167</v>
      </c>
      <c r="AV710" s="13" t="s">
        <v>79</v>
      </c>
      <c r="AW710" s="13" t="s">
        <v>33</v>
      </c>
      <c r="AX710" s="13" t="s">
        <v>72</v>
      </c>
      <c r="AY710" s="208" t="s">
        <v>146</v>
      </c>
    </row>
    <row r="711" spans="1:65" s="13" customFormat="1" ht="11.25">
      <c r="B711" s="198"/>
      <c r="C711" s="199"/>
      <c r="D711" s="200" t="s">
        <v>158</v>
      </c>
      <c r="E711" s="201" t="s">
        <v>19</v>
      </c>
      <c r="F711" s="202" t="s">
        <v>530</v>
      </c>
      <c r="G711" s="199"/>
      <c r="H711" s="201" t="s">
        <v>19</v>
      </c>
      <c r="I711" s="203"/>
      <c r="J711" s="199"/>
      <c r="K711" s="199"/>
      <c r="L711" s="204"/>
      <c r="M711" s="205"/>
      <c r="N711" s="206"/>
      <c r="O711" s="206"/>
      <c r="P711" s="206"/>
      <c r="Q711" s="206"/>
      <c r="R711" s="206"/>
      <c r="S711" s="206"/>
      <c r="T711" s="207"/>
      <c r="AT711" s="208" t="s">
        <v>158</v>
      </c>
      <c r="AU711" s="208" t="s">
        <v>167</v>
      </c>
      <c r="AV711" s="13" t="s">
        <v>79</v>
      </c>
      <c r="AW711" s="13" t="s">
        <v>33</v>
      </c>
      <c r="AX711" s="13" t="s">
        <v>72</v>
      </c>
      <c r="AY711" s="208" t="s">
        <v>146</v>
      </c>
    </row>
    <row r="712" spans="1:65" s="14" customFormat="1" ht="11.25">
      <c r="B712" s="209"/>
      <c r="C712" s="210"/>
      <c r="D712" s="200" t="s">
        <v>158</v>
      </c>
      <c r="E712" s="211" t="s">
        <v>19</v>
      </c>
      <c r="F712" s="212" t="s">
        <v>692</v>
      </c>
      <c r="G712" s="210"/>
      <c r="H712" s="213">
        <v>2.617</v>
      </c>
      <c r="I712" s="214"/>
      <c r="J712" s="210"/>
      <c r="K712" s="210"/>
      <c r="L712" s="215"/>
      <c r="M712" s="216"/>
      <c r="N712" s="217"/>
      <c r="O712" s="217"/>
      <c r="P712" s="217"/>
      <c r="Q712" s="217"/>
      <c r="R712" s="217"/>
      <c r="S712" s="217"/>
      <c r="T712" s="218"/>
      <c r="AT712" s="219" t="s">
        <v>158</v>
      </c>
      <c r="AU712" s="219" t="s">
        <v>167</v>
      </c>
      <c r="AV712" s="14" t="s">
        <v>81</v>
      </c>
      <c r="AW712" s="14" t="s">
        <v>33</v>
      </c>
      <c r="AX712" s="14" t="s">
        <v>72</v>
      </c>
      <c r="AY712" s="219" t="s">
        <v>146</v>
      </c>
    </row>
    <row r="713" spans="1:65" s="15" customFormat="1" ht="11.25">
      <c r="B713" s="220"/>
      <c r="C713" s="221"/>
      <c r="D713" s="200" t="s">
        <v>158</v>
      </c>
      <c r="E713" s="222" t="s">
        <v>19</v>
      </c>
      <c r="F713" s="223" t="s">
        <v>162</v>
      </c>
      <c r="G713" s="221"/>
      <c r="H713" s="224">
        <v>2.617</v>
      </c>
      <c r="I713" s="225"/>
      <c r="J713" s="221"/>
      <c r="K713" s="221"/>
      <c r="L713" s="226"/>
      <c r="M713" s="227"/>
      <c r="N713" s="228"/>
      <c r="O713" s="228"/>
      <c r="P713" s="228"/>
      <c r="Q713" s="228"/>
      <c r="R713" s="228"/>
      <c r="S713" s="228"/>
      <c r="T713" s="229"/>
      <c r="AT713" s="230" t="s">
        <v>158</v>
      </c>
      <c r="AU713" s="230" t="s">
        <v>167</v>
      </c>
      <c r="AV713" s="15" t="s">
        <v>154</v>
      </c>
      <c r="AW713" s="15" t="s">
        <v>4</v>
      </c>
      <c r="AX713" s="15" t="s">
        <v>79</v>
      </c>
      <c r="AY713" s="230" t="s">
        <v>146</v>
      </c>
    </row>
    <row r="714" spans="1:65" s="2" customFormat="1" ht="24.2" customHeight="1">
      <c r="A714" s="36"/>
      <c r="B714" s="37"/>
      <c r="C714" s="180" t="s">
        <v>693</v>
      </c>
      <c r="D714" s="180" t="s">
        <v>149</v>
      </c>
      <c r="E714" s="181" t="s">
        <v>694</v>
      </c>
      <c r="F714" s="182" t="s">
        <v>695</v>
      </c>
      <c r="G714" s="183" t="s">
        <v>152</v>
      </c>
      <c r="H714" s="184">
        <v>1.0760000000000001</v>
      </c>
      <c r="I714" s="185"/>
      <c r="J714" s="186">
        <f>ROUND(I714*H714,2)</f>
        <v>0</v>
      </c>
      <c r="K714" s="182" t="s">
        <v>153</v>
      </c>
      <c r="L714" s="41"/>
      <c r="M714" s="187" t="s">
        <v>19</v>
      </c>
      <c r="N714" s="188" t="s">
        <v>43</v>
      </c>
      <c r="O714" s="66"/>
      <c r="P714" s="189">
        <f>O714*H714</f>
        <v>0</v>
      </c>
      <c r="Q714" s="189">
        <v>0</v>
      </c>
      <c r="R714" s="189">
        <f>Q714*H714</f>
        <v>0</v>
      </c>
      <c r="S714" s="189">
        <v>3.7999999999999999E-2</v>
      </c>
      <c r="T714" s="190">
        <f>S714*H714</f>
        <v>4.0888000000000001E-2</v>
      </c>
      <c r="U714" s="36"/>
      <c r="V714" s="36"/>
      <c r="W714" s="36"/>
      <c r="X714" s="36"/>
      <c r="Y714" s="36"/>
      <c r="Z714" s="36"/>
      <c r="AA714" s="36"/>
      <c r="AB714" s="36"/>
      <c r="AC714" s="36"/>
      <c r="AD714" s="36"/>
      <c r="AE714" s="36"/>
      <c r="AR714" s="191" t="s">
        <v>258</v>
      </c>
      <c r="AT714" s="191" t="s">
        <v>149</v>
      </c>
      <c r="AU714" s="191" t="s">
        <v>167</v>
      </c>
      <c r="AY714" s="19" t="s">
        <v>146</v>
      </c>
      <c r="BE714" s="192">
        <f>IF(N714="základní",J714,0)</f>
        <v>0</v>
      </c>
      <c r="BF714" s="192">
        <f>IF(N714="snížená",J714,0)</f>
        <v>0</v>
      </c>
      <c r="BG714" s="192">
        <f>IF(N714="zákl. přenesená",J714,0)</f>
        <v>0</v>
      </c>
      <c r="BH714" s="192">
        <f>IF(N714="sníž. přenesená",J714,0)</f>
        <v>0</v>
      </c>
      <c r="BI714" s="192">
        <f>IF(N714="nulová",J714,0)</f>
        <v>0</v>
      </c>
      <c r="BJ714" s="19" t="s">
        <v>79</v>
      </c>
      <c r="BK714" s="192">
        <f>ROUND(I714*H714,2)</f>
        <v>0</v>
      </c>
      <c r="BL714" s="19" t="s">
        <v>258</v>
      </c>
      <c r="BM714" s="191" t="s">
        <v>696</v>
      </c>
    </row>
    <row r="715" spans="1:65" s="2" customFormat="1" ht="11.25">
      <c r="A715" s="36"/>
      <c r="B715" s="37"/>
      <c r="C715" s="38"/>
      <c r="D715" s="193" t="s">
        <v>156</v>
      </c>
      <c r="E715" s="38"/>
      <c r="F715" s="194" t="s">
        <v>697</v>
      </c>
      <c r="G715" s="38"/>
      <c r="H715" s="38"/>
      <c r="I715" s="195"/>
      <c r="J715" s="38"/>
      <c r="K715" s="38"/>
      <c r="L715" s="41"/>
      <c r="M715" s="196"/>
      <c r="N715" s="197"/>
      <c r="O715" s="66"/>
      <c r="P715" s="66"/>
      <c r="Q715" s="66"/>
      <c r="R715" s="66"/>
      <c r="S715" s="66"/>
      <c r="T715" s="67"/>
      <c r="U715" s="36"/>
      <c r="V715" s="36"/>
      <c r="W715" s="36"/>
      <c r="X715" s="36"/>
      <c r="Y715" s="36"/>
      <c r="Z715" s="36"/>
      <c r="AA715" s="36"/>
      <c r="AB715" s="36"/>
      <c r="AC715" s="36"/>
      <c r="AD715" s="36"/>
      <c r="AE715" s="36"/>
      <c r="AT715" s="19" t="s">
        <v>156</v>
      </c>
      <c r="AU715" s="19" t="s">
        <v>167</v>
      </c>
    </row>
    <row r="716" spans="1:65" s="13" customFormat="1" ht="11.25">
      <c r="B716" s="198"/>
      <c r="C716" s="199"/>
      <c r="D716" s="200" t="s">
        <v>158</v>
      </c>
      <c r="E716" s="201" t="s">
        <v>19</v>
      </c>
      <c r="F716" s="202" t="s">
        <v>255</v>
      </c>
      <c r="G716" s="199"/>
      <c r="H716" s="201" t="s">
        <v>19</v>
      </c>
      <c r="I716" s="203"/>
      <c r="J716" s="199"/>
      <c r="K716" s="199"/>
      <c r="L716" s="204"/>
      <c r="M716" s="205"/>
      <c r="N716" s="206"/>
      <c r="O716" s="206"/>
      <c r="P716" s="206"/>
      <c r="Q716" s="206"/>
      <c r="R716" s="206"/>
      <c r="S716" s="206"/>
      <c r="T716" s="207"/>
      <c r="AT716" s="208" t="s">
        <v>158</v>
      </c>
      <c r="AU716" s="208" t="s">
        <v>167</v>
      </c>
      <c r="AV716" s="13" t="s">
        <v>79</v>
      </c>
      <c r="AW716" s="13" t="s">
        <v>33</v>
      </c>
      <c r="AX716" s="13" t="s">
        <v>72</v>
      </c>
      <c r="AY716" s="208" t="s">
        <v>146</v>
      </c>
    </row>
    <row r="717" spans="1:65" s="13" customFormat="1" ht="11.25">
      <c r="B717" s="198"/>
      <c r="C717" s="199"/>
      <c r="D717" s="200" t="s">
        <v>158</v>
      </c>
      <c r="E717" s="201" t="s">
        <v>19</v>
      </c>
      <c r="F717" s="202" t="s">
        <v>160</v>
      </c>
      <c r="G717" s="199"/>
      <c r="H717" s="201" t="s">
        <v>19</v>
      </c>
      <c r="I717" s="203"/>
      <c r="J717" s="199"/>
      <c r="K717" s="199"/>
      <c r="L717" s="204"/>
      <c r="M717" s="205"/>
      <c r="N717" s="206"/>
      <c r="O717" s="206"/>
      <c r="P717" s="206"/>
      <c r="Q717" s="206"/>
      <c r="R717" s="206"/>
      <c r="S717" s="206"/>
      <c r="T717" s="207"/>
      <c r="AT717" s="208" t="s">
        <v>158</v>
      </c>
      <c r="AU717" s="208" t="s">
        <v>167</v>
      </c>
      <c r="AV717" s="13" t="s">
        <v>79</v>
      </c>
      <c r="AW717" s="13" t="s">
        <v>33</v>
      </c>
      <c r="AX717" s="13" t="s">
        <v>72</v>
      </c>
      <c r="AY717" s="208" t="s">
        <v>146</v>
      </c>
    </row>
    <row r="718" spans="1:65" s="13" customFormat="1" ht="11.25">
      <c r="B718" s="198"/>
      <c r="C718" s="199"/>
      <c r="D718" s="200" t="s">
        <v>158</v>
      </c>
      <c r="E718" s="201" t="s">
        <v>19</v>
      </c>
      <c r="F718" s="202" t="s">
        <v>530</v>
      </c>
      <c r="G718" s="199"/>
      <c r="H718" s="201" t="s">
        <v>19</v>
      </c>
      <c r="I718" s="203"/>
      <c r="J718" s="199"/>
      <c r="K718" s="199"/>
      <c r="L718" s="204"/>
      <c r="M718" s="205"/>
      <c r="N718" s="206"/>
      <c r="O718" s="206"/>
      <c r="P718" s="206"/>
      <c r="Q718" s="206"/>
      <c r="R718" s="206"/>
      <c r="S718" s="206"/>
      <c r="T718" s="207"/>
      <c r="AT718" s="208" t="s">
        <v>158</v>
      </c>
      <c r="AU718" s="208" t="s">
        <v>167</v>
      </c>
      <c r="AV718" s="13" t="s">
        <v>79</v>
      </c>
      <c r="AW718" s="13" t="s">
        <v>33</v>
      </c>
      <c r="AX718" s="13" t="s">
        <v>72</v>
      </c>
      <c r="AY718" s="208" t="s">
        <v>146</v>
      </c>
    </row>
    <row r="719" spans="1:65" s="14" customFormat="1" ht="11.25">
      <c r="B719" s="209"/>
      <c r="C719" s="210"/>
      <c r="D719" s="200" t="s">
        <v>158</v>
      </c>
      <c r="E719" s="211" t="s">
        <v>19</v>
      </c>
      <c r="F719" s="212" t="s">
        <v>698</v>
      </c>
      <c r="G719" s="210"/>
      <c r="H719" s="213">
        <v>1.0760000000000001</v>
      </c>
      <c r="I719" s="214"/>
      <c r="J719" s="210"/>
      <c r="K719" s="210"/>
      <c r="L719" s="215"/>
      <c r="M719" s="216"/>
      <c r="N719" s="217"/>
      <c r="O719" s="217"/>
      <c r="P719" s="217"/>
      <c r="Q719" s="217"/>
      <c r="R719" s="217"/>
      <c r="S719" s="217"/>
      <c r="T719" s="218"/>
      <c r="AT719" s="219" t="s">
        <v>158</v>
      </c>
      <c r="AU719" s="219" t="s">
        <v>167</v>
      </c>
      <c r="AV719" s="14" t="s">
        <v>81</v>
      </c>
      <c r="AW719" s="14" t="s">
        <v>33</v>
      </c>
      <c r="AX719" s="14" t="s">
        <v>72</v>
      </c>
      <c r="AY719" s="219" t="s">
        <v>146</v>
      </c>
    </row>
    <row r="720" spans="1:65" s="15" customFormat="1" ht="11.25">
      <c r="B720" s="220"/>
      <c r="C720" s="221"/>
      <c r="D720" s="200" t="s">
        <v>158</v>
      </c>
      <c r="E720" s="222" t="s">
        <v>19</v>
      </c>
      <c r="F720" s="223" t="s">
        <v>162</v>
      </c>
      <c r="G720" s="221"/>
      <c r="H720" s="224">
        <v>1.0760000000000001</v>
      </c>
      <c r="I720" s="225"/>
      <c r="J720" s="221"/>
      <c r="K720" s="221"/>
      <c r="L720" s="226"/>
      <c r="M720" s="227"/>
      <c r="N720" s="228"/>
      <c r="O720" s="228"/>
      <c r="P720" s="228"/>
      <c r="Q720" s="228"/>
      <c r="R720" s="228"/>
      <c r="S720" s="228"/>
      <c r="T720" s="229"/>
      <c r="AT720" s="230" t="s">
        <v>158</v>
      </c>
      <c r="AU720" s="230" t="s">
        <v>167</v>
      </c>
      <c r="AV720" s="15" t="s">
        <v>154</v>
      </c>
      <c r="AW720" s="15" t="s">
        <v>4</v>
      </c>
      <c r="AX720" s="15" t="s">
        <v>79</v>
      </c>
      <c r="AY720" s="230" t="s">
        <v>146</v>
      </c>
    </row>
    <row r="721" spans="1:65" s="2" customFormat="1" ht="21.75" customHeight="1">
      <c r="A721" s="36"/>
      <c r="B721" s="37"/>
      <c r="C721" s="180" t="s">
        <v>699</v>
      </c>
      <c r="D721" s="180" t="s">
        <v>149</v>
      </c>
      <c r="E721" s="181" t="s">
        <v>700</v>
      </c>
      <c r="F721" s="182" t="s">
        <v>701</v>
      </c>
      <c r="G721" s="183" t="s">
        <v>152</v>
      </c>
      <c r="H721" s="184">
        <v>0.91500000000000004</v>
      </c>
      <c r="I721" s="185"/>
      <c r="J721" s="186">
        <f>ROUND(I721*H721,2)</f>
        <v>0</v>
      </c>
      <c r="K721" s="182" t="s">
        <v>153</v>
      </c>
      <c r="L721" s="41"/>
      <c r="M721" s="187" t="s">
        <v>19</v>
      </c>
      <c r="N721" s="188" t="s">
        <v>43</v>
      </c>
      <c r="O721" s="66"/>
      <c r="P721" s="189">
        <f>O721*H721</f>
        <v>0</v>
      </c>
      <c r="Q721" s="189">
        <v>0</v>
      </c>
      <c r="R721" s="189">
        <f>Q721*H721</f>
        <v>0</v>
      </c>
      <c r="S721" s="189">
        <v>0.06</v>
      </c>
      <c r="T721" s="190">
        <f>S721*H721</f>
        <v>5.4899999999999997E-2</v>
      </c>
      <c r="U721" s="36"/>
      <c r="V721" s="36"/>
      <c r="W721" s="36"/>
      <c r="X721" s="36"/>
      <c r="Y721" s="36"/>
      <c r="Z721" s="36"/>
      <c r="AA721" s="36"/>
      <c r="AB721" s="36"/>
      <c r="AC721" s="36"/>
      <c r="AD721" s="36"/>
      <c r="AE721" s="36"/>
      <c r="AR721" s="191" t="s">
        <v>154</v>
      </c>
      <c r="AT721" s="191" t="s">
        <v>149</v>
      </c>
      <c r="AU721" s="191" t="s">
        <v>167</v>
      </c>
      <c r="AY721" s="19" t="s">
        <v>146</v>
      </c>
      <c r="BE721" s="192">
        <f>IF(N721="základní",J721,0)</f>
        <v>0</v>
      </c>
      <c r="BF721" s="192">
        <f>IF(N721="snížená",J721,0)</f>
        <v>0</v>
      </c>
      <c r="BG721" s="192">
        <f>IF(N721="zákl. přenesená",J721,0)</f>
        <v>0</v>
      </c>
      <c r="BH721" s="192">
        <f>IF(N721="sníž. přenesená",J721,0)</f>
        <v>0</v>
      </c>
      <c r="BI721" s="192">
        <f>IF(N721="nulová",J721,0)</f>
        <v>0</v>
      </c>
      <c r="BJ721" s="19" t="s">
        <v>79</v>
      </c>
      <c r="BK721" s="192">
        <f>ROUND(I721*H721,2)</f>
        <v>0</v>
      </c>
      <c r="BL721" s="19" t="s">
        <v>154</v>
      </c>
      <c r="BM721" s="191" t="s">
        <v>702</v>
      </c>
    </row>
    <row r="722" spans="1:65" s="2" customFormat="1" ht="11.25">
      <c r="A722" s="36"/>
      <c r="B722" s="37"/>
      <c r="C722" s="38"/>
      <c r="D722" s="193" t="s">
        <v>156</v>
      </c>
      <c r="E722" s="38"/>
      <c r="F722" s="194" t="s">
        <v>703</v>
      </c>
      <c r="G722" s="38"/>
      <c r="H722" s="38"/>
      <c r="I722" s="195"/>
      <c r="J722" s="38"/>
      <c r="K722" s="38"/>
      <c r="L722" s="41"/>
      <c r="M722" s="196"/>
      <c r="N722" s="197"/>
      <c r="O722" s="66"/>
      <c r="P722" s="66"/>
      <c r="Q722" s="66"/>
      <c r="R722" s="66"/>
      <c r="S722" s="66"/>
      <c r="T722" s="67"/>
      <c r="U722" s="36"/>
      <c r="V722" s="36"/>
      <c r="W722" s="36"/>
      <c r="X722" s="36"/>
      <c r="Y722" s="36"/>
      <c r="Z722" s="36"/>
      <c r="AA722" s="36"/>
      <c r="AB722" s="36"/>
      <c r="AC722" s="36"/>
      <c r="AD722" s="36"/>
      <c r="AE722" s="36"/>
      <c r="AT722" s="19" t="s">
        <v>156</v>
      </c>
      <c r="AU722" s="19" t="s">
        <v>167</v>
      </c>
    </row>
    <row r="723" spans="1:65" s="13" customFormat="1" ht="11.25">
      <c r="B723" s="198"/>
      <c r="C723" s="199"/>
      <c r="D723" s="200" t="s">
        <v>158</v>
      </c>
      <c r="E723" s="201" t="s">
        <v>19</v>
      </c>
      <c r="F723" s="202" t="s">
        <v>255</v>
      </c>
      <c r="G723" s="199"/>
      <c r="H723" s="201" t="s">
        <v>19</v>
      </c>
      <c r="I723" s="203"/>
      <c r="J723" s="199"/>
      <c r="K723" s="199"/>
      <c r="L723" s="204"/>
      <c r="M723" s="205"/>
      <c r="N723" s="206"/>
      <c r="O723" s="206"/>
      <c r="P723" s="206"/>
      <c r="Q723" s="206"/>
      <c r="R723" s="206"/>
      <c r="S723" s="206"/>
      <c r="T723" s="207"/>
      <c r="AT723" s="208" t="s">
        <v>158</v>
      </c>
      <c r="AU723" s="208" t="s">
        <v>167</v>
      </c>
      <c r="AV723" s="13" t="s">
        <v>79</v>
      </c>
      <c r="AW723" s="13" t="s">
        <v>33</v>
      </c>
      <c r="AX723" s="13" t="s">
        <v>72</v>
      </c>
      <c r="AY723" s="208" t="s">
        <v>146</v>
      </c>
    </row>
    <row r="724" spans="1:65" s="13" customFormat="1" ht="11.25">
      <c r="B724" s="198"/>
      <c r="C724" s="199"/>
      <c r="D724" s="200" t="s">
        <v>158</v>
      </c>
      <c r="E724" s="201" t="s">
        <v>19</v>
      </c>
      <c r="F724" s="202" t="s">
        <v>160</v>
      </c>
      <c r="G724" s="199"/>
      <c r="H724" s="201" t="s">
        <v>19</v>
      </c>
      <c r="I724" s="203"/>
      <c r="J724" s="199"/>
      <c r="K724" s="199"/>
      <c r="L724" s="204"/>
      <c r="M724" s="205"/>
      <c r="N724" s="206"/>
      <c r="O724" s="206"/>
      <c r="P724" s="206"/>
      <c r="Q724" s="206"/>
      <c r="R724" s="206"/>
      <c r="S724" s="206"/>
      <c r="T724" s="207"/>
      <c r="AT724" s="208" t="s">
        <v>158</v>
      </c>
      <c r="AU724" s="208" t="s">
        <v>167</v>
      </c>
      <c r="AV724" s="13" t="s">
        <v>79</v>
      </c>
      <c r="AW724" s="13" t="s">
        <v>33</v>
      </c>
      <c r="AX724" s="13" t="s">
        <v>72</v>
      </c>
      <c r="AY724" s="208" t="s">
        <v>146</v>
      </c>
    </row>
    <row r="725" spans="1:65" s="13" customFormat="1" ht="11.25">
      <c r="B725" s="198"/>
      <c r="C725" s="199"/>
      <c r="D725" s="200" t="s">
        <v>158</v>
      </c>
      <c r="E725" s="201" t="s">
        <v>19</v>
      </c>
      <c r="F725" s="202" t="s">
        <v>569</v>
      </c>
      <c r="G725" s="199"/>
      <c r="H725" s="201" t="s">
        <v>19</v>
      </c>
      <c r="I725" s="203"/>
      <c r="J725" s="199"/>
      <c r="K725" s="199"/>
      <c r="L725" s="204"/>
      <c r="M725" s="205"/>
      <c r="N725" s="206"/>
      <c r="O725" s="206"/>
      <c r="P725" s="206"/>
      <c r="Q725" s="206"/>
      <c r="R725" s="206"/>
      <c r="S725" s="206"/>
      <c r="T725" s="207"/>
      <c r="AT725" s="208" t="s">
        <v>158</v>
      </c>
      <c r="AU725" s="208" t="s">
        <v>167</v>
      </c>
      <c r="AV725" s="13" t="s">
        <v>79</v>
      </c>
      <c r="AW725" s="13" t="s">
        <v>33</v>
      </c>
      <c r="AX725" s="13" t="s">
        <v>72</v>
      </c>
      <c r="AY725" s="208" t="s">
        <v>146</v>
      </c>
    </row>
    <row r="726" spans="1:65" s="14" customFormat="1" ht="11.25">
      <c r="B726" s="209"/>
      <c r="C726" s="210"/>
      <c r="D726" s="200" t="s">
        <v>158</v>
      </c>
      <c r="E726" s="211" t="s">
        <v>19</v>
      </c>
      <c r="F726" s="212" t="s">
        <v>704</v>
      </c>
      <c r="G726" s="210"/>
      <c r="H726" s="213">
        <v>0.91500000000000004</v>
      </c>
      <c r="I726" s="214"/>
      <c r="J726" s="210"/>
      <c r="K726" s="210"/>
      <c r="L726" s="215"/>
      <c r="M726" s="216"/>
      <c r="N726" s="217"/>
      <c r="O726" s="217"/>
      <c r="P726" s="217"/>
      <c r="Q726" s="217"/>
      <c r="R726" s="217"/>
      <c r="S726" s="217"/>
      <c r="T726" s="218"/>
      <c r="AT726" s="219" t="s">
        <v>158</v>
      </c>
      <c r="AU726" s="219" t="s">
        <v>167</v>
      </c>
      <c r="AV726" s="14" t="s">
        <v>81</v>
      </c>
      <c r="AW726" s="14" t="s">
        <v>33</v>
      </c>
      <c r="AX726" s="14" t="s">
        <v>72</v>
      </c>
      <c r="AY726" s="219" t="s">
        <v>146</v>
      </c>
    </row>
    <row r="727" spans="1:65" s="15" customFormat="1" ht="11.25">
      <c r="B727" s="220"/>
      <c r="C727" s="221"/>
      <c r="D727" s="200" t="s">
        <v>158</v>
      </c>
      <c r="E727" s="222" t="s">
        <v>19</v>
      </c>
      <c r="F727" s="223" t="s">
        <v>162</v>
      </c>
      <c r="G727" s="221"/>
      <c r="H727" s="224">
        <v>0.91500000000000004</v>
      </c>
      <c r="I727" s="225"/>
      <c r="J727" s="221"/>
      <c r="K727" s="221"/>
      <c r="L727" s="226"/>
      <c r="M727" s="227"/>
      <c r="N727" s="228"/>
      <c r="O727" s="228"/>
      <c r="P727" s="228"/>
      <c r="Q727" s="228"/>
      <c r="R727" s="228"/>
      <c r="S727" s="228"/>
      <c r="T727" s="229"/>
      <c r="AT727" s="230" t="s">
        <v>158</v>
      </c>
      <c r="AU727" s="230" t="s">
        <v>167</v>
      </c>
      <c r="AV727" s="15" t="s">
        <v>154</v>
      </c>
      <c r="AW727" s="15" t="s">
        <v>4</v>
      </c>
      <c r="AX727" s="15" t="s">
        <v>79</v>
      </c>
      <c r="AY727" s="230" t="s">
        <v>146</v>
      </c>
    </row>
    <row r="728" spans="1:65" s="2" customFormat="1" ht="24.2" customHeight="1">
      <c r="A728" s="36"/>
      <c r="B728" s="37"/>
      <c r="C728" s="180" t="s">
        <v>705</v>
      </c>
      <c r="D728" s="180" t="s">
        <v>149</v>
      </c>
      <c r="E728" s="181" t="s">
        <v>706</v>
      </c>
      <c r="F728" s="182" t="s">
        <v>707</v>
      </c>
      <c r="G728" s="183" t="s">
        <v>294</v>
      </c>
      <c r="H728" s="184">
        <v>2.5</v>
      </c>
      <c r="I728" s="185"/>
      <c r="J728" s="186">
        <f>ROUND(I728*H728,2)</f>
        <v>0</v>
      </c>
      <c r="K728" s="182" t="s">
        <v>153</v>
      </c>
      <c r="L728" s="41"/>
      <c r="M728" s="187" t="s">
        <v>19</v>
      </c>
      <c r="N728" s="188" t="s">
        <v>43</v>
      </c>
      <c r="O728" s="66"/>
      <c r="P728" s="189">
        <f>O728*H728</f>
        <v>0</v>
      </c>
      <c r="Q728" s="189">
        <v>0</v>
      </c>
      <c r="R728" s="189">
        <f>Q728*H728</f>
        <v>0</v>
      </c>
      <c r="S728" s="189">
        <v>6.5000000000000002E-2</v>
      </c>
      <c r="T728" s="190">
        <f>S728*H728</f>
        <v>0.16250000000000001</v>
      </c>
      <c r="U728" s="36"/>
      <c r="V728" s="36"/>
      <c r="W728" s="36"/>
      <c r="X728" s="36"/>
      <c r="Y728" s="36"/>
      <c r="Z728" s="36"/>
      <c r="AA728" s="36"/>
      <c r="AB728" s="36"/>
      <c r="AC728" s="36"/>
      <c r="AD728" s="36"/>
      <c r="AE728" s="36"/>
      <c r="AR728" s="191" t="s">
        <v>258</v>
      </c>
      <c r="AT728" s="191" t="s">
        <v>149</v>
      </c>
      <c r="AU728" s="191" t="s">
        <v>167</v>
      </c>
      <c r="AY728" s="19" t="s">
        <v>146</v>
      </c>
      <c r="BE728" s="192">
        <f>IF(N728="základní",J728,0)</f>
        <v>0</v>
      </c>
      <c r="BF728" s="192">
        <f>IF(N728="snížená",J728,0)</f>
        <v>0</v>
      </c>
      <c r="BG728" s="192">
        <f>IF(N728="zákl. přenesená",J728,0)</f>
        <v>0</v>
      </c>
      <c r="BH728" s="192">
        <f>IF(N728="sníž. přenesená",J728,0)</f>
        <v>0</v>
      </c>
      <c r="BI728" s="192">
        <f>IF(N728="nulová",J728,0)</f>
        <v>0</v>
      </c>
      <c r="BJ728" s="19" t="s">
        <v>79</v>
      </c>
      <c r="BK728" s="192">
        <f>ROUND(I728*H728,2)</f>
        <v>0</v>
      </c>
      <c r="BL728" s="19" t="s">
        <v>258</v>
      </c>
      <c r="BM728" s="191" t="s">
        <v>708</v>
      </c>
    </row>
    <row r="729" spans="1:65" s="2" customFormat="1" ht="11.25">
      <c r="A729" s="36"/>
      <c r="B729" s="37"/>
      <c r="C729" s="38"/>
      <c r="D729" s="193" t="s">
        <v>156</v>
      </c>
      <c r="E729" s="38"/>
      <c r="F729" s="194" t="s">
        <v>709</v>
      </c>
      <c r="G729" s="38"/>
      <c r="H729" s="38"/>
      <c r="I729" s="195"/>
      <c r="J729" s="38"/>
      <c r="K729" s="38"/>
      <c r="L729" s="41"/>
      <c r="M729" s="196"/>
      <c r="N729" s="197"/>
      <c r="O729" s="66"/>
      <c r="P729" s="66"/>
      <c r="Q729" s="66"/>
      <c r="R729" s="66"/>
      <c r="S729" s="66"/>
      <c r="T729" s="67"/>
      <c r="U729" s="36"/>
      <c r="V729" s="36"/>
      <c r="W729" s="36"/>
      <c r="X729" s="36"/>
      <c r="Y729" s="36"/>
      <c r="Z729" s="36"/>
      <c r="AA729" s="36"/>
      <c r="AB729" s="36"/>
      <c r="AC729" s="36"/>
      <c r="AD729" s="36"/>
      <c r="AE729" s="36"/>
      <c r="AT729" s="19" t="s">
        <v>156</v>
      </c>
      <c r="AU729" s="19" t="s">
        <v>167</v>
      </c>
    </row>
    <row r="730" spans="1:65" s="13" customFormat="1" ht="11.25">
      <c r="B730" s="198"/>
      <c r="C730" s="199"/>
      <c r="D730" s="200" t="s">
        <v>158</v>
      </c>
      <c r="E730" s="201" t="s">
        <v>19</v>
      </c>
      <c r="F730" s="202" t="s">
        <v>255</v>
      </c>
      <c r="G730" s="199"/>
      <c r="H730" s="201" t="s">
        <v>19</v>
      </c>
      <c r="I730" s="203"/>
      <c r="J730" s="199"/>
      <c r="K730" s="199"/>
      <c r="L730" s="204"/>
      <c r="M730" s="205"/>
      <c r="N730" s="206"/>
      <c r="O730" s="206"/>
      <c r="P730" s="206"/>
      <c r="Q730" s="206"/>
      <c r="R730" s="206"/>
      <c r="S730" s="206"/>
      <c r="T730" s="207"/>
      <c r="AT730" s="208" t="s">
        <v>158</v>
      </c>
      <c r="AU730" s="208" t="s">
        <v>167</v>
      </c>
      <c r="AV730" s="13" t="s">
        <v>79</v>
      </c>
      <c r="AW730" s="13" t="s">
        <v>33</v>
      </c>
      <c r="AX730" s="13" t="s">
        <v>72</v>
      </c>
      <c r="AY730" s="208" t="s">
        <v>146</v>
      </c>
    </row>
    <row r="731" spans="1:65" s="13" customFormat="1" ht="11.25">
      <c r="B731" s="198"/>
      <c r="C731" s="199"/>
      <c r="D731" s="200" t="s">
        <v>158</v>
      </c>
      <c r="E731" s="201" t="s">
        <v>19</v>
      </c>
      <c r="F731" s="202" t="s">
        <v>160</v>
      </c>
      <c r="G731" s="199"/>
      <c r="H731" s="201" t="s">
        <v>19</v>
      </c>
      <c r="I731" s="203"/>
      <c r="J731" s="199"/>
      <c r="K731" s="199"/>
      <c r="L731" s="204"/>
      <c r="M731" s="205"/>
      <c r="N731" s="206"/>
      <c r="O731" s="206"/>
      <c r="P731" s="206"/>
      <c r="Q731" s="206"/>
      <c r="R731" s="206"/>
      <c r="S731" s="206"/>
      <c r="T731" s="207"/>
      <c r="AT731" s="208" t="s">
        <v>158</v>
      </c>
      <c r="AU731" s="208" t="s">
        <v>167</v>
      </c>
      <c r="AV731" s="13" t="s">
        <v>79</v>
      </c>
      <c r="AW731" s="13" t="s">
        <v>33</v>
      </c>
      <c r="AX731" s="13" t="s">
        <v>72</v>
      </c>
      <c r="AY731" s="208" t="s">
        <v>146</v>
      </c>
    </row>
    <row r="732" spans="1:65" s="13" customFormat="1" ht="11.25">
      <c r="B732" s="198"/>
      <c r="C732" s="199"/>
      <c r="D732" s="200" t="s">
        <v>158</v>
      </c>
      <c r="E732" s="201" t="s">
        <v>19</v>
      </c>
      <c r="F732" s="202" t="s">
        <v>636</v>
      </c>
      <c r="G732" s="199"/>
      <c r="H732" s="201" t="s">
        <v>19</v>
      </c>
      <c r="I732" s="203"/>
      <c r="J732" s="199"/>
      <c r="K732" s="199"/>
      <c r="L732" s="204"/>
      <c r="M732" s="205"/>
      <c r="N732" s="206"/>
      <c r="O732" s="206"/>
      <c r="P732" s="206"/>
      <c r="Q732" s="206"/>
      <c r="R732" s="206"/>
      <c r="S732" s="206"/>
      <c r="T732" s="207"/>
      <c r="AT732" s="208" t="s">
        <v>158</v>
      </c>
      <c r="AU732" s="208" t="s">
        <v>167</v>
      </c>
      <c r="AV732" s="13" t="s">
        <v>79</v>
      </c>
      <c r="AW732" s="13" t="s">
        <v>33</v>
      </c>
      <c r="AX732" s="13" t="s">
        <v>72</v>
      </c>
      <c r="AY732" s="208" t="s">
        <v>146</v>
      </c>
    </row>
    <row r="733" spans="1:65" s="14" customFormat="1" ht="11.25">
      <c r="B733" s="209"/>
      <c r="C733" s="210"/>
      <c r="D733" s="200" t="s">
        <v>158</v>
      </c>
      <c r="E733" s="211" t="s">
        <v>19</v>
      </c>
      <c r="F733" s="212" t="s">
        <v>710</v>
      </c>
      <c r="G733" s="210"/>
      <c r="H733" s="213">
        <v>2.5</v>
      </c>
      <c r="I733" s="214"/>
      <c r="J733" s="210"/>
      <c r="K733" s="210"/>
      <c r="L733" s="215"/>
      <c r="M733" s="216"/>
      <c r="N733" s="217"/>
      <c r="O733" s="217"/>
      <c r="P733" s="217"/>
      <c r="Q733" s="217"/>
      <c r="R733" s="217"/>
      <c r="S733" s="217"/>
      <c r="T733" s="218"/>
      <c r="AT733" s="219" t="s">
        <v>158</v>
      </c>
      <c r="AU733" s="219" t="s">
        <v>167</v>
      </c>
      <c r="AV733" s="14" t="s">
        <v>81</v>
      </c>
      <c r="AW733" s="14" t="s">
        <v>33</v>
      </c>
      <c r="AX733" s="14" t="s">
        <v>72</v>
      </c>
      <c r="AY733" s="219" t="s">
        <v>146</v>
      </c>
    </row>
    <row r="734" spans="1:65" s="15" customFormat="1" ht="11.25">
      <c r="B734" s="220"/>
      <c r="C734" s="221"/>
      <c r="D734" s="200" t="s">
        <v>158</v>
      </c>
      <c r="E734" s="222" t="s">
        <v>19</v>
      </c>
      <c r="F734" s="223" t="s">
        <v>162</v>
      </c>
      <c r="G734" s="221"/>
      <c r="H734" s="224">
        <v>2.5</v>
      </c>
      <c r="I734" s="225"/>
      <c r="J734" s="221"/>
      <c r="K734" s="221"/>
      <c r="L734" s="226"/>
      <c r="M734" s="227"/>
      <c r="N734" s="228"/>
      <c r="O734" s="228"/>
      <c r="P734" s="228"/>
      <c r="Q734" s="228"/>
      <c r="R734" s="228"/>
      <c r="S734" s="228"/>
      <c r="T734" s="229"/>
      <c r="AT734" s="230" t="s">
        <v>158</v>
      </c>
      <c r="AU734" s="230" t="s">
        <v>167</v>
      </c>
      <c r="AV734" s="15" t="s">
        <v>154</v>
      </c>
      <c r="AW734" s="15" t="s">
        <v>4</v>
      </c>
      <c r="AX734" s="15" t="s">
        <v>79</v>
      </c>
      <c r="AY734" s="230" t="s">
        <v>146</v>
      </c>
    </row>
    <row r="735" spans="1:65" s="2" customFormat="1" ht="24.2" customHeight="1">
      <c r="A735" s="36"/>
      <c r="B735" s="37"/>
      <c r="C735" s="180" t="s">
        <v>711</v>
      </c>
      <c r="D735" s="180" t="s">
        <v>149</v>
      </c>
      <c r="E735" s="181" t="s">
        <v>712</v>
      </c>
      <c r="F735" s="182" t="s">
        <v>713</v>
      </c>
      <c r="G735" s="183" t="s">
        <v>294</v>
      </c>
      <c r="H735" s="184">
        <v>1.25</v>
      </c>
      <c r="I735" s="185"/>
      <c r="J735" s="186">
        <f>ROUND(I735*H735,2)</f>
        <v>0</v>
      </c>
      <c r="K735" s="182" t="s">
        <v>153</v>
      </c>
      <c r="L735" s="41"/>
      <c r="M735" s="187" t="s">
        <v>19</v>
      </c>
      <c r="N735" s="188" t="s">
        <v>43</v>
      </c>
      <c r="O735" s="66"/>
      <c r="P735" s="189">
        <f>O735*H735</f>
        <v>0</v>
      </c>
      <c r="Q735" s="189">
        <v>4.7370000000000002E-2</v>
      </c>
      <c r="R735" s="189">
        <f>Q735*H735</f>
        <v>5.9212500000000001E-2</v>
      </c>
      <c r="S735" s="189">
        <v>0</v>
      </c>
      <c r="T735" s="190">
        <f>S735*H735</f>
        <v>0</v>
      </c>
      <c r="U735" s="36"/>
      <c r="V735" s="36"/>
      <c r="W735" s="36"/>
      <c r="X735" s="36"/>
      <c r="Y735" s="36"/>
      <c r="Z735" s="36"/>
      <c r="AA735" s="36"/>
      <c r="AB735" s="36"/>
      <c r="AC735" s="36"/>
      <c r="AD735" s="36"/>
      <c r="AE735" s="36"/>
      <c r="AR735" s="191" t="s">
        <v>258</v>
      </c>
      <c r="AT735" s="191" t="s">
        <v>149</v>
      </c>
      <c r="AU735" s="191" t="s">
        <v>167</v>
      </c>
      <c r="AY735" s="19" t="s">
        <v>146</v>
      </c>
      <c r="BE735" s="192">
        <f>IF(N735="základní",J735,0)</f>
        <v>0</v>
      </c>
      <c r="BF735" s="192">
        <f>IF(N735="snížená",J735,0)</f>
        <v>0</v>
      </c>
      <c r="BG735" s="192">
        <f>IF(N735="zákl. přenesená",J735,0)</f>
        <v>0</v>
      </c>
      <c r="BH735" s="192">
        <f>IF(N735="sníž. přenesená",J735,0)</f>
        <v>0</v>
      </c>
      <c r="BI735" s="192">
        <f>IF(N735="nulová",J735,0)</f>
        <v>0</v>
      </c>
      <c r="BJ735" s="19" t="s">
        <v>79</v>
      </c>
      <c r="BK735" s="192">
        <f>ROUND(I735*H735,2)</f>
        <v>0</v>
      </c>
      <c r="BL735" s="19" t="s">
        <v>258</v>
      </c>
      <c r="BM735" s="191" t="s">
        <v>714</v>
      </c>
    </row>
    <row r="736" spans="1:65" s="2" customFormat="1" ht="11.25">
      <c r="A736" s="36"/>
      <c r="B736" s="37"/>
      <c r="C736" s="38"/>
      <c r="D736" s="193" t="s">
        <v>156</v>
      </c>
      <c r="E736" s="38"/>
      <c r="F736" s="194" t="s">
        <v>715</v>
      </c>
      <c r="G736" s="38"/>
      <c r="H736" s="38"/>
      <c r="I736" s="195"/>
      <c r="J736" s="38"/>
      <c r="K736" s="38"/>
      <c r="L736" s="41"/>
      <c r="M736" s="196"/>
      <c r="N736" s="197"/>
      <c r="O736" s="66"/>
      <c r="P736" s="66"/>
      <c r="Q736" s="66"/>
      <c r="R736" s="66"/>
      <c r="S736" s="66"/>
      <c r="T736" s="67"/>
      <c r="U736" s="36"/>
      <c r="V736" s="36"/>
      <c r="W736" s="36"/>
      <c r="X736" s="36"/>
      <c r="Y736" s="36"/>
      <c r="Z736" s="36"/>
      <c r="AA736" s="36"/>
      <c r="AB736" s="36"/>
      <c r="AC736" s="36"/>
      <c r="AD736" s="36"/>
      <c r="AE736" s="36"/>
      <c r="AT736" s="19" t="s">
        <v>156</v>
      </c>
      <c r="AU736" s="19" t="s">
        <v>167</v>
      </c>
    </row>
    <row r="737" spans="1:65" s="13" customFormat="1" ht="11.25">
      <c r="B737" s="198"/>
      <c r="C737" s="199"/>
      <c r="D737" s="200" t="s">
        <v>158</v>
      </c>
      <c r="E737" s="201" t="s">
        <v>19</v>
      </c>
      <c r="F737" s="202" t="s">
        <v>255</v>
      </c>
      <c r="G737" s="199"/>
      <c r="H737" s="201" t="s">
        <v>19</v>
      </c>
      <c r="I737" s="203"/>
      <c r="J737" s="199"/>
      <c r="K737" s="199"/>
      <c r="L737" s="204"/>
      <c r="M737" s="205"/>
      <c r="N737" s="206"/>
      <c r="O737" s="206"/>
      <c r="P737" s="206"/>
      <c r="Q737" s="206"/>
      <c r="R737" s="206"/>
      <c r="S737" s="206"/>
      <c r="T737" s="207"/>
      <c r="AT737" s="208" t="s">
        <v>158</v>
      </c>
      <c r="AU737" s="208" t="s">
        <v>167</v>
      </c>
      <c r="AV737" s="13" t="s">
        <v>79</v>
      </c>
      <c r="AW737" s="13" t="s">
        <v>33</v>
      </c>
      <c r="AX737" s="13" t="s">
        <v>72</v>
      </c>
      <c r="AY737" s="208" t="s">
        <v>146</v>
      </c>
    </row>
    <row r="738" spans="1:65" s="13" customFormat="1" ht="11.25">
      <c r="B738" s="198"/>
      <c r="C738" s="199"/>
      <c r="D738" s="200" t="s">
        <v>158</v>
      </c>
      <c r="E738" s="201" t="s">
        <v>19</v>
      </c>
      <c r="F738" s="202" t="s">
        <v>160</v>
      </c>
      <c r="G738" s="199"/>
      <c r="H738" s="201" t="s">
        <v>19</v>
      </c>
      <c r="I738" s="203"/>
      <c r="J738" s="199"/>
      <c r="K738" s="199"/>
      <c r="L738" s="204"/>
      <c r="M738" s="205"/>
      <c r="N738" s="206"/>
      <c r="O738" s="206"/>
      <c r="P738" s="206"/>
      <c r="Q738" s="206"/>
      <c r="R738" s="206"/>
      <c r="S738" s="206"/>
      <c r="T738" s="207"/>
      <c r="AT738" s="208" t="s">
        <v>158</v>
      </c>
      <c r="AU738" s="208" t="s">
        <v>167</v>
      </c>
      <c r="AV738" s="13" t="s">
        <v>79</v>
      </c>
      <c r="AW738" s="13" t="s">
        <v>33</v>
      </c>
      <c r="AX738" s="13" t="s">
        <v>72</v>
      </c>
      <c r="AY738" s="208" t="s">
        <v>146</v>
      </c>
    </row>
    <row r="739" spans="1:65" s="13" customFormat="1" ht="11.25">
      <c r="B739" s="198"/>
      <c r="C739" s="199"/>
      <c r="D739" s="200" t="s">
        <v>158</v>
      </c>
      <c r="E739" s="201" t="s">
        <v>19</v>
      </c>
      <c r="F739" s="202" t="s">
        <v>636</v>
      </c>
      <c r="G739" s="199"/>
      <c r="H739" s="201" t="s">
        <v>19</v>
      </c>
      <c r="I739" s="203"/>
      <c r="J739" s="199"/>
      <c r="K739" s="199"/>
      <c r="L739" s="204"/>
      <c r="M739" s="205"/>
      <c r="N739" s="206"/>
      <c r="O739" s="206"/>
      <c r="P739" s="206"/>
      <c r="Q739" s="206"/>
      <c r="R739" s="206"/>
      <c r="S739" s="206"/>
      <c r="T739" s="207"/>
      <c r="AT739" s="208" t="s">
        <v>158</v>
      </c>
      <c r="AU739" s="208" t="s">
        <v>167</v>
      </c>
      <c r="AV739" s="13" t="s">
        <v>79</v>
      </c>
      <c r="AW739" s="13" t="s">
        <v>33</v>
      </c>
      <c r="AX739" s="13" t="s">
        <v>72</v>
      </c>
      <c r="AY739" s="208" t="s">
        <v>146</v>
      </c>
    </row>
    <row r="740" spans="1:65" s="14" customFormat="1" ht="11.25">
      <c r="B740" s="209"/>
      <c r="C740" s="210"/>
      <c r="D740" s="200" t="s">
        <v>158</v>
      </c>
      <c r="E740" s="211" t="s">
        <v>19</v>
      </c>
      <c r="F740" s="212" t="s">
        <v>716</v>
      </c>
      <c r="G740" s="210"/>
      <c r="H740" s="213">
        <v>1.25</v>
      </c>
      <c r="I740" s="214"/>
      <c r="J740" s="210"/>
      <c r="K740" s="210"/>
      <c r="L740" s="215"/>
      <c r="M740" s="216"/>
      <c r="N740" s="217"/>
      <c r="O740" s="217"/>
      <c r="P740" s="217"/>
      <c r="Q740" s="217"/>
      <c r="R740" s="217"/>
      <c r="S740" s="217"/>
      <c r="T740" s="218"/>
      <c r="AT740" s="219" t="s">
        <v>158</v>
      </c>
      <c r="AU740" s="219" t="s">
        <v>167</v>
      </c>
      <c r="AV740" s="14" t="s">
        <v>81</v>
      </c>
      <c r="AW740" s="14" t="s">
        <v>33</v>
      </c>
      <c r="AX740" s="14" t="s">
        <v>72</v>
      </c>
      <c r="AY740" s="219" t="s">
        <v>146</v>
      </c>
    </row>
    <row r="741" spans="1:65" s="15" customFormat="1" ht="11.25">
      <c r="B741" s="220"/>
      <c r="C741" s="221"/>
      <c r="D741" s="200" t="s">
        <v>158</v>
      </c>
      <c r="E741" s="222" t="s">
        <v>19</v>
      </c>
      <c r="F741" s="223" t="s">
        <v>162</v>
      </c>
      <c r="G741" s="221"/>
      <c r="H741" s="224">
        <v>1.25</v>
      </c>
      <c r="I741" s="225"/>
      <c r="J741" s="221"/>
      <c r="K741" s="221"/>
      <c r="L741" s="226"/>
      <c r="M741" s="227"/>
      <c r="N741" s="228"/>
      <c r="O741" s="228"/>
      <c r="P741" s="228"/>
      <c r="Q741" s="228"/>
      <c r="R741" s="228"/>
      <c r="S741" s="228"/>
      <c r="T741" s="229"/>
      <c r="AT741" s="230" t="s">
        <v>158</v>
      </c>
      <c r="AU741" s="230" t="s">
        <v>167</v>
      </c>
      <c r="AV741" s="15" t="s">
        <v>154</v>
      </c>
      <c r="AW741" s="15" t="s">
        <v>4</v>
      </c>
      <c r="AX741" s="15" t="s">
        <v>79</v>
      </c>
      <c r="AY741" s="230" t="s">
        <v>146</v>
      </c>
    </row>
    <row r="742" spans="1:65" s="2" customFormat="1" ht="16.5" customHeight="1">
      <c r="A742" s="36"/>
      <c r="B742" s="37"/>
      <c r="C742" s="180" t="s">
        <v>717</v>
      </c>
      <c r="D742" s="180" t="s">
        <v>149</v>
      </c>
      <c r="E742" s="181" t="s">
        <v>718</v>
      </c>
      <c r="F742" s="182" t="s">
        <v>719</v>
      </c>
      <c r="G742" s="183" t="s">
        <v>294</v>
      </c>
      <c r="H742" s="184">
        <v>2.12</v>
      </c>
      <c r="I742" s="185"/>
      <c r="J742" s="186">
        <f>ROUND(I742*H742,2)</f>
        <v>0</v>
      </c>
      <c r="K742" s="182" t="s">
        <v>153</v>
      </c>
      <c r="L742" s="41"/>
      <c r="M742" s="187" t="s">
        <v>19</v>
      </c>
      <c r="N742" s="188" t="s">
        <v>43</v>
      </c>
      <c r="O742" s="66"/>
      <c r="P742" s="189">
        <f>O742*H742</f>
        <v>0</v>
      </c>
      <c r="Q742" s="189">
        <v>2.2000000000000001E-4</v>
      </c>
      <c r="R742" s="189">
        <f>Q742*H742</f>
        <v>4.6640000000000006E-4</v>
      </c>
      <c r="S742" s="189">
        <v>0</v>
      </c>
      <c r="T742" s="190">
        <f>S742*H742</f>
        <v>0</v>
      </c>
      <c r="U742" s="36"/>
      <c r="V742" s="36"/>
      <c r="W742" s="36"/>
      <c r="X742" s="36"/>
      <c r="Y742" s="36"/>
      <c r="Z742" s="36"/>
      <c r="AA742" s="36"/>
      <c r="AB742" s="36"/>
      <c r="AC742" s="36"/>
      <c r="AD742" s="36"/>
      <c r="AE742" s="36"/>
      <c r="AR742" s="191" t="s">
        <v>258</v>
      </c>
      <c r="AT742" s="191" t="s">
        <v>149</v>
      </c>
      <c r="AU742" s="191" t="s">
        <v>167</v>
      </c>
      <c r="AY742" s="19" t="s">
        <v>146</v>
      </c>
      <c r="BE742" s="192">
        <f>IF(N742="základní",J742,0)</f>
        <v>0</v>
      </c>
      <c r="BF742" s="192">
        <f>IF(N742="snížená",J742,0)</f>
        <v>0</v>
      </c>
      <c r="BG742" s="192">
        <f>IF(N742="zákl. přenesená",J742,0)</f>
        <v>0</v>
      </c>
      <c r="BH742" s="192">
        <f>IF(N742="sníž. přenesená",J742,0)</f>
        <v>0</v>
      </c>
      <c r="BI742" s="192">
        <f>IF(N742="nulová",J742,0)</f>
        <v>0</v>
      </c>
      <c r="BJ742" s="19" t="s">
        <v>79</v>
      </c>
      <c r="BK742" s="192">
        <f>ROUND(I742*H742,2)</f>
        <v>0</v>
      </c>
      <c r="BL742" s="19" t="s">
        <v>258</v>
      </c>
      <c r="BM742" s="191" t="s">
        <v>720</v>
      </c>
    </row>
    <row r="743" spans="1:65" s="2" customFormat="1" ht="11.25">
      <c r="A743" s="36"/>
      <c r="B743" s="37"/>
      <c r="C743" s="38"/>
      <c r="D743" s="193" t="s">
        <v>156</v>
      </c>
      <c r="E743" s="38"/>
      <c r="F743" s="194" t="s">
        <v>721</v>
      </c>
      <c r="G743" s="38"/>
      <c r="H743" s="38"/>
      <c r="I743" s="195"/>
      <c r="J743" s="38"/>
      <c r="K743" s="38"/>
      <c r="L743" s="41"/>
      <c r="M743" s="196"/>
      <c r="N743" s="197"/>
      <c r="O743" s="66"/>
      <c r="P743" s="66"/>
      <c r="Q743" s="66"/>
      <c r="R743" s="66"/>
      <c r="S743" s="66"/>
      <c r="T743" s="67"/>
      <c r="U743" s="36"/>
      <c r="V743" s="36"/>
      <c r="W743" s="36"/>
      <c r="X743" s="36"/>
      <c r="Y743" s="36"/>
      <c r="Z743" s="36"/>
      <c r="AA743" s="36"/>
      <c r="AB743" s="36"/>
      <c r="AC743" s="36"/>
      <c r="AD743" s="36"/>
      <c r="AE743" s="36"/>
      <c r="AT743" s="19" t="s">
        <v>156</v>
      </c>
      <c r="AU743" s="19" t="s">
        <v>167</v>
      </c>
    </row>
    <row r="744" spans="1:65" s="13" customFormat="1" ht="11.25">
      <c r="B744" s="198"/>
      <c r="C744" s="199"/>
      <c r="D744" s="200" t="s">
        <v>158</v>
      </c>
      <c r="E744" s="201" t="s">
        <v>19</v>
      </c>
      <c r="F744" s="202" t="s">
        <v>255</v>
      </c>
      <c r="G744" s="199"/>
      <c r="H744" s="201" t="s">
        <v>19</v>
      </c>
      <c r="I744" s="203"/>
      <c r="J744" s="199"/>
      <c r="K744" s="199"/>
      <c r="L744" s="204"/>
      <c r="M744" s="205"/>
      <c r="N744" s="206"/>
      <c r="O744" s="206"/>
      <c r="P744" s="206"/>
      <c r="Q744" s="206"/>
      <c r="R744" s="206"/>
      <c r="S744" s="206"/>
      <c r="T744" s="207"/>
      <c r="AT744" s="208" t="s">
        <v>158</v>
      </c>
      <c r="AU744" s="208" t="s">
        <v>167</v>
      </c>
      <c r="AV744" s="13" t="s">
        <v>79</v>
      </c>
      <c r="AW744" s="13" t="s">
        <v>33</v>
      </c>
      <c r="AX744" s="13" t="s">
        <v>72</v>
      </c>
      <c r="AY744" s="208" t="s">
        <v>146</v>
      </c>
    </row>
    <row r="745" spans="1:65" s="13" customFormat="1" ht="11.25">
      <c r="B745" s="198"/>
      <c r="C745" s="199"/>
      <c r="D745" s="200" t="s">
        <v>158</v>
      </c>
      <c r="E745" s="201" t="s">
        <v>19</v>
      </c>
      <c r="F745" s="202" t="s">
        <v>160</v>
      </c>
      <c r="G745" s="199"/>
      <c r="H745" s="201" t="s">
        <v>19</v>
      </c>
      <c r="I745" s="203"/>
      <c r="J745" s="199"/>
      <c r="K745" s="199"/>
      <c r="L745" s="204"/>
      <c r="M745" s="205"/>
      <c r="N745" s="206"/>
      <c r="O745" s="206"/>
      <c r="P745" s="206"/>
      <c r="Q745" s="206"/>
      <c r="R745" s="206"/>
      <c r="S745" s="206"/>
      <c r="T745" s="207"/>
      <c r="AT745" s="208" t="s">
        <v>158</v>
      </c>
      <c r="AU745" s="208" t="s">
        <v>167</v>
      </c>
      <c r="AV745" s="13" t="s">
        <v>79</v>
      </c>
      <c r="AW745" s="13" t="s">
        <v>33</v>
      </c>
      <c r="AX745" s="13" t="s">
        <v>72</v>
      </c>
      <c r="AY745" s="208" t="s">
        <v>146</v>
      </c>
    </row>
    <row r="746" spans="1:65" s="13" customFormat="1" ht="11.25">
      <c r="B746" s="198"/>
      <c r="C746" s="199"/>
      <c r="D746" s="200" t="s">
        <v>158</v>
      </c>
      <c r="E746" s="201" t="s">
        <v>19</v>
      </c>
      <c r="F746" s="202" t="s">
        <v>636</v>
      </c>
      <c r="G746" s="199"/>
      <c r="H746" s="201" t="s">
        <v>19</v>
      </c>
      <c r="I746" s="203"/>
      <c r="J746" s="199"/>
      <c r="K746" s="199"/>
      <c r="L746" s="204"/>
      <c r="M746" s="205"/>
      <c r="N746" s="206"/>
      <c r="O746" s="206"/>
      <c r="P746" s="206"/>
      <c r="Q746" s="206"/>
      <c r="R746" s="206"/>
      <c r="S746" s="206"/>
      <c r="T746" s="207"/>
      <c r="AT746" s="208" t="s">
        <v>158</v>
      </c>
      <c r="AU746" s="208" t="s">
        <v>167</v>
      </c>
      <c r="AV746" s="13" t="s">
        <v>79</v>
      </c>
      <c r="AW746" s="13" t="s">
        <v>33</v>
      </c>
      <c r="AX746" s="13" t="s">
        <v>72</v>
      </c>
      <c r="AY746" s="208" t="s">
        <v>146</v>
      </c>
    </row>
    <row r="747" spans="1:65" s="14" customFormat="1" ht="11.25">
      <c r="B747" s="209"/>
      <c r="C747" s="210"/>
      <c r="D747" s="200" t="s">
        <v>158</v>
      </c>
      <c r="E747" s="211" t="s">
        <v>19</v>
      </c>
      <c r="F747" s="212" t="s">
        <v>722</v>
      </c>
      <c r="G747" s="210"/>
      <c r="H747" s="213">
        <v>2.12</v>
      </c>
      <c r="I747" s="214"/>
      <c r="J747" s="210"/>
      <c r="K747" s="210"/>
      <c r="L747" s="215"/>
      <c r="M747" s="216"/>
      <c r="N747" s="217"/>
      <c r="O747" s="217"/>
      <c r="P747" s="217"/>
      <c r="Q747" s="217"/>
      <c r="R747" s="217"/>
      <c r="S747" s="217"/>
      <c r="T747" s="218"/>
      <c r="AT747" s="219" t="s">
        <v>158</v>
      </c>
      <c r="AU747" s="219" t="s">
        <v>167</v>
      </c>
      <c r="AV747" s="14" t="s">
        <v>81</v>
      </c>
      <c r="AW747" s="14" t="s">
        <v>33</v>
      </c>
      <c r="AX747" s="14" t="s">
        <v>72</v>
      </c>
      <c r="AY747" s="219" t="s">
        <v>146</v>
      </c>
    </row>
    <row r="748" spans="1:65" s="15" customFormat="1" ht="11.25">
      <c r="B748" s="220"/>
      <c r="C748" s="221"/>
      <c r="D748" s="200" t="s">
        <v>158</v>
      </c>
      <c r="E748" s="222" t="s">
        <v>19</v>
      </c>
      <c r="F748" s="223" t="s">
        <v>162</v>
      </c>
      <c r="G748" s="221"/>
      <c r="H748" s="224">
        <v>2.12</v>
      </c>
      <c r="I748" s="225"/>
      <c r="J748" s="221"/>
      <c r="K748" s="221"/>
      <c r="L748" s="226"/>
      <c r="M748" s="227"/>
      <c r="N748" s="228"/>
      <c r="O748" s="228"/>
      <c r="P748" s="228"/>
      <c r="Q748" s="228"/>
      <c r="R748" s="228"/>
      <c r="S748" s="228"/>
      <c r="T748" s="229"/>
      <c r="AT748" s="230" t="s">
        <v>158</v>
      </c>
      <c r="AU748" s="230" t="s">
        <v>167</v>
      </c>
      <c r="AV748" s="15" t="s">
        <v>154</v>
      </c>
      <c r="AW748" s="15" t="s">
        <v>4</v>
      </c>
      <c r="AX748" s="15" t="s">
        <v>79</v>
      </c>
      <c r="AY748" s="230" t="s">
        <v>146</v>
      </c>
    </row>
    <row r="749" spans="1:65" s="2" customFormat="1" ht="16.5" customHeight="1">
      <c r="A749" s="36"/>
      <c r="B749" s="37"/>
      <c r="C749" s="180" t="s">
        <v>723</v>
      </c>
      <c r="D749" s="180" t="s">
        <v>149</v>
      </c>
      <c r="E749" s="181" t="s">
        <v>724</v>
      </c>
      <c r="F749" s="182" t="s">
        <v>725</v>
      </c>
      <c r="G749" s="183" t="s">
        <v>294</v>
      </c>
      <c r="H749" s="184">
        <v>7.76</v>
      </c>
      <c r="I749" s="185"/>
      <c r="J749" s="186">
        <f>ROUND(I749*H749,2)</f>
        <v>0</v>
      </c>
      <c r="K749" s="182" t="s">
        <v>153</v>
      </c>
      <c r="L749" s="41"/>
      <c r="M749" s="187" t="s">
        <v>19</v>
      </c>
      <c r="N749" s="188" t="s">
        <v>43</v>
      </c>
      <c r="O749" s="66"/>
      <c r="P749" s="189">
        <f>O749*H749</f>
        <v>0</v>
      </c>
      <c r="Q749" s="189">
        <v>0</v>
      </c>
      <c r="R749" s="189">
        <f>Q749*H749</f>
        <v>0</v>
      </c>
      <c r="S749" s="189">
        <v>0</v>
      </c>
      <c r="T749" s="190">
        <f>S749*H749</f>
        <v>0</v>
      </c>
      <c r="U749" s="36"/>
      <c r="V749" s="36"/>
      <c r="W749" s="36"/>
      <c r="X749" s="36"/>
      <c r="Y749" s="36"/>
      <c r="Z749" s="36"/>
      <c r="AA749" s="36"/>
      <c r="AB749" s="36"/>
      <c r="AC749" s="36"/>
      <c r="AD749" s="36"/>
      <c r="AE749" s="36"/>
      <c r="AR749" s="191" t="s">
        <v>258</v>
      </c>
      <c r="AT749" s="191" t="s">
        <v>149</v>
      </c>
      <c r="AU749" s="191" t="s">
        <v>167</v>
      </c>
      <c r="AY749" s="19" t="s">
        <v>146</v>
      </c>
      <c r="BE749" s="192">
        <f>IF(N749="základní",J749,0)</f>
        <v>0</v>
      </c>
      <c r="BF749" s="192">
        <f>IF(N749="snížená",J749,0)</f>
        <v>0</v>
      </c>
      <c r="BG749" s="192">
        <f>IF(N749="zákl. přenesená",J749,0)</f>
        <v>0</v>
      </c>
      <c r="BH749" s="192">
        <f>IF(N749="sníž. přenesená",J749,0)</f>
        <v>0</v>
      </c>
      <c r="BI749" s="192">
        <f>IF(N749="nulová",J749,0)</f>
        <v>0</v>
      </c>
      <c r="BJ749" s="19" t="s">
        <v>79</v>
      </c>
      <c r="BK749" s="192">
        <f>ROUND(I749*H749,2)</f>
        <v>0</v>
      </c>
      <c r="BL749" s="19" t="s">
        <v>258</v>
      </c>
      <c r="BM749" s="191" t="s">
        <v>726</v>
      </c>
    </row>
    <row r="750" spans="1:65" s="2" customFormat="1" ht="11.25">
      <c r="A750" s="36"/>
      <c r="B750" s="37"/>
      <c r="C750" s="38"/>
      <c r="D750" s="193" t="s">
        <v>156</v>
      </c>
      <c r="E750" s="38"/>
      <c r="F750" s="194" t="s">
        <v>727</v>
      </c>
      <c r="G750" s="38"/>
      <c r="H750" s="38"/>
      <c r="I750" s="195"/>
      <c r="J750" s="38"/>
      <c r="K750" s="38"/>
      <c r="L750" s="41"/>
      <c r="M750" s="196"/>
      <c r="N750" s="197"/>
      <c r="O750" s="66"/>
      <c r="P750" s="66"/>
      <c r="Q750" s="66"/>
      <c r="R750" s="66"/>
      <c r="S750" s="66"/>
      <c r="T750" s="67"/>
      <c r="U750" s="36"/>
      <c r="V750" s="36"/>
      <c r="W750" s="36"/>
      <c r="X750" s="36"/>
      <c r="Y750" s="36"/>
      <c r="Z750" s="36"/>
      <c r="AA750" s="36"/>
      <c r="AB750" s="36"/>
      <c r="AC750" s="36"/>
      <c r="AD750" s="36"/>
      <c r="AE750" s="36"/>
      <c r="AT750" s="19" t="s">
        <v>156</v>
      </c>
      <c r="AU750" s="19" t="s">
        <v>167</v>
      </c>
    </row>
    <row r="751" spans="1:65" s="13" customFormat="1" ht="11.25">
      <c r="B751" s="198"/>
      <c r="C751" s="199"/>
      <c r="D751" s="200" t="s">
        <v>158</v>
      </c>
      <c r="E751" s="201" t="s">
        <v>19</v>
      </c>
      <c r="F751" s="202" t="s">
        <v>255</v>
      </c>
      <c r="G751" s="199"/>
      <c r="H751" s="201" t="s">
        <v>19</v>
      </c>
      <c r="I751" s="203"/>
      <c r="J751" s="199"/>
      <c r="K751" s="199"/>
      <c r="L751" s="204"/>
      <c r="M751" s="205"/>
      <c r="N751" s="206"/>
      <c r="O751" s="206"/>
      <c r="P751" s="206"/>
      <c r="Q751" s="206"/>
      <c r="R751" s="206"/>
      <c r="S751" s="206"/>
      <c r="T751" s="207"/>
      <c r="AT751" s="208" t="s">
        <v>158</v>
      </c>
      <c r="AU751" s="208" t="s">
        <v>167</v>
      </c>
      <c r="AV751" s="13" t="s">
        <v>79</v>
      </c>
      <c r="AW751" s="13" t="s">
        <v>33</v>
      </c>
      <c r="AX751" s="13" t="s">
        <v>72</v>
      </c>
      <c r="AY751" s="208" t="s">
        <v>146</v>
      </c>
    </row>
    <row r="752" spans="1:65" s="13" customFormat="1" ht="11.25">
      <c r="B752" s="198"/>
      <c r="C752" s="199"/>
      <c r="D752" s="200" t="s">
        <v>158</v>
      </c>
      <c r="E752" s="201" t="s">
        <v>19</v>
      </c>
      <c r="F752" s="202" t="s">
        <v>160</v>
      </c>
      <c r="G752" s="199"/>
      <c r="H752" s="201" t="s">
        <v>19</v>
      </c>
      <c r="I752" s="203"/>
      <c r="J752" s="199"/>
      <c r="K752" s="199"/>
      <c r="L752" s="204"/>
      <c r="M752" s="205"/>
      <c r="N752" s="206"/>
      <c r="O752" s="206"/>
      <c r="P752" s="206"/>
      <c r="Q752" s="206"/>
      <c r="R752" s="206"/>
      <c r="S752" s="206"/>
      <c r="T752" s="207"/>
      <c r="AT752" s="208" t="s">
        <v>158</v>
      </c>
      <c r="AU752" s="208" t="s">
        <v>167</v>
      </c>
      <c r="AV752" s="13" t="s">
        <v>79</v>
      </c>
      <c r="AW752" s="13" t="s">
        <v>33</v>
      </c>
      <c r="AX752" s="13" t="s">
        <v>72</v>
      </c>
      <c r="AY752" s="208" t="s">
        <v>146</v>
      </c>
    </row>
    <row r="753" spans="1:65" s="13" customFormat="1" ht="11.25">
      <c r="B753" s="198"/>
      <c r="C753" s="199"/>
      <c r="D753" s="200" t="s">
        <v>158</v>
      </c>
      <c r="E753" s="201" t="s">
        <v>19</v>
      </c>
      <c r="F753" s="202" t="s">
        <v>602</v>
      </c>
      <c r="G753" s="199"/>
      <c r="H753" s="201" t="s">
        <v>19</v>
      </c>
      <c r="I753" s="203"/>
      <c r="J753" s="199"/>
      <c r="K753" s="199"/>
      <c r="L753" s="204"/>
      <c r="M753" s="205"/>
      <c r="N753" s="206"/>
      <c r="O753" s="206"/>
      <c r="P753" s="206"/>
      <c r="Q753" s="206"/>
      <c r="R753" s="206"/>
      <c r="S753" s="206"/>
      <c r="T753" s="207"/>
      <c r="AT753" s="208" t="s">
        <v>158</v>
      </c>
      <c r="AU753" s="208" t="s">
        <v>167</v>
      </c>
      <c r="AV753" s="13" t="s">
        <v>79</v>
      </c>
      <c r="AW753" s="13" t="s">
        <v>33</v>
      </c>
      <c r="AX753" s="13" t="s">
        <v>72</v>
      </c>
      <c r="AY753" s="208" t="s">
        <v>146</v>
      </c>
    </row>
    <row r="754" spans="1:65" s="13" customFormat="1" ht="11.25">
      <c r="B754" s="198"/>
      <c r="C754" s="199"/>
      <c r="D754" s="200" t="s">
        <v>158</v>
      </c>
      <c r="E754" s="201" t="s">
        <v>19</v>
      </c>
      <c r="F754" s="202" t="s">
        <v>660</v>
      </c>
      <c r="G754" s="199"/>
      <c r="H754" s="201" t="s">
        <v>19</v>
      </c>
      <c r="I754" s="203"/>
      <c r="J754" s="199"/>
      <c r="K754" s="199"/>
      <c r="L754" s="204"/>
      <c r="M754" s="205"/>
      <c r="N754" s="206"/>
      <c r="O754" s="206"/>
      <c r="P754" s="206"/>
      <c r="Q754" s="206"/>
      <c r="R754" s="206"/>
      <c r="S754" s="206"/>
      <c r="T754" s="207"/>
      <c r="AT754" s="208" t="s">
        <v>158</v>
      </c>
      <c r="AU754" s="208" t="s">
        <v>167</v>
      </c>
      <c r="AV754" s="13" t="s">
        <v>79</v>
      </c>
      <c r="AW754" s="13" t="s">
        <v>33</v>
      </c>
      <c r="AX754" s="13" t="s">
        <v>72</v>
      </c>
      <c r="AY754" s="208" t="s">
        <v>146</v>
      </c>
    </row>
    <row r="755" spans="1:65" s="14" customFormat="1" ht="11.25">
      <c r="B755" s="209"/>
      <c r="C755" s="210"/>
      <c r="D755" s="200" t="s">
        <v>158</v>
      </c>
      <c r="E755" s="211" t="s">
        <v>19</v>
      </c>
      <c r="F755" s="212" t="s">
        <v>728</v>
      </c>
      <c r="G755" s="210"/>
      <c r="H755" s="213">
        <v>7.76</v>
      </c>
      <c r="I755" s="214"/>
      <c r="J755" s="210"/>
      <c r="K755" s="210"/>
      <c r="L755" s="215"/>
      <c r="M755" s="216"/>
      <c r="N755" s="217"/>
      <c r="O755" s="217"/>
      <c r="P755" s="217"/>
      <c r="Q755" s="217"/>
      <c r="R755" s="217"/>
      <c r="S755" s="217"/>
      <c r="T755" s="218"/>
      <c r="AT755" s="219" t="s">
        <v>158</v>
      </c>
      <c r="AU755" s="219" t="s">
        <v>167</v>
      </c>
      <c r="AV755" s="14" t="s">
        <v>81</v>
      </c>
      <c r="AW755" s="14" t="s">
        <v>33</v>
      </c>
      <c r="AX755" s="14" t="s">
        <v>72</v>
      </c>
      <c r="AY755" s="219" t="s">
        <v>146</v>
      </c>
    </row>
    <row r="756" spans="1:65" s="15" customFormat="1" ht="11.25">
      <c r="B756" s="220"/>
      <c r="C756" s="221"/>
      <c r="D756" s="200" t="s">
        <v>158</v>
      </c>
      <c r="E756" s="222" t="s">
        <v>19</v>
      </c>
      <c r="F756" s="223" t="s">
        <v>162</v>
      </c>
      <c r="G756" s="221"/>
      <c r="H756" s="224">
        <v>7.76</v>
      </c>
      <c r="I756" s="225"/>
      <c r="J756" s="221"/>
      <c r="K756" s="221"/>
      <c r="L756" s="226"/>
      <c r="M756" s="227"/>
      <c r="N756" s="228"/>
      <c r="O756" s="228"/>
      <c r="P756" s="228"/>
      <c r="Q756" s="228"/>
      <c r="R756" s="228"/>
      <c r="S756" s="228"/>
      <c r="T756" s="229"/>
      <c r="AT756" s="230" t="s">
        <v>158</v>
      </c>
      <c r="AU756" s="230" t="s">
        <v>167</v>
      </c>
      <c r="AV756" s="15" t="s">
        <v>154</v>
      </c>
      <c r="AW756" s="15" t="s">
        <v>4</v>
      </c>
      <c r="AX756" s="15" t="s">
        <v>79</v>
      </c>
      <c r="AY756" s="230" t="s">
        <v>146</v>
      </c>
    </row>
    <row r="757" spans="1:65" s="2" customFormat="1" ht="24.2" customHeight="1">
      <c r="A757" s="36"/>
      <c r="B757" s="37"/>
      <c r="C757" s="180" t="s">
        <v>729</v>
      </c>
      <c r="D757" s="180" t="s">
        <v>149</v>
      </c>
      <c r="E757" s="181" t="s">
        <v>730</v>
      </c>
      <c r="F757" s="182" t="s">
        <v>731</v>
      </c>
      <c r="G757" s="183" t="s">
        <v>152</v>
      </c>
      <c r="H757" s="184">
        <v>24.539000000000001</v>
      </c>
      <c r="I757" s="185"/>
      <c r="J757" s="186">
        <f>ROUND(I757*H757,2)</f>
        <v>0</v>
      </c>
      <c r="K757" s="182" t="s">
        <v>153</v>
      </c>
      <c r="L757" s="41"/>
      <c r="M757" s="187" t="s">
        <v>19</v>
      </c>
      <c r="N757" s="188" t="s">
        <v>43</v>
      </c>
      <c r="O757" s="66"/>
      <c r="P757" s="189">
        <f>O757*H757</f>
        <v>0</v>
      </c>
      <c r="Q757" s="189">
        <v>0</v>
      </c>
      <c r="R757" s="189">
        <f>Q757*H757</f>
        <v>0</v>
      </c>
      <c r="S757" s="189">
        <v>6.8000000000000005E-2</v>
      </c>
      <c r="T757" s="190">
        <f>S757*H757</f>
        <v>1.6686520000000002</v>
      </c>
      <c r="U757" s="36"/>
      <c r="V757" s="36"/>
      <c r="W757" s="36"/>
      <c r="X757" s="36"/>
      <c r="Y757" s="36"/>
      <c r="Z757" s="36"/>
      <c r="AA757" s="36"/>
      <c r="AB757" s="36"/>
      <c r="AC757" s="36"/>
      <c r="AD757" s="36"/>
      <c r="AE757" s="36"/>
      <c r="AR757" s="191" t="s">
        <v>258</v>
      </c>
      <c r="AT757" s="191" t="s">
        <v>149</v>
      </c>
      <c r="AU757" s="191" t="s">
        <v>167</v>
      </c>
      <c r="AY757" s="19" t="s">
        <v>146</v>
      </c>
      <c r="BE757" s="192">
        <f>IF(N757="základní",J757,0)</f>
        <v>0</v>
      </c>
      <c r="BF757" s="192">
        <f>IF(N757="snížená",J757,0)</f>
        <v>0</v>
      </c>
      <c r="BG757" s="192">
        <f>IF(N757="zákl. přenesená",J757,0)</f>
        <v>0</v>
      </c>
      <c r="BH757" s="192">
        <f>IF(N757="sníž. přenesená",J757,0)</f>
        <v>0</v>
      </c>
      <c r="BI757" s="192">
        <f>IF(N757="nulová",J757,0)</f>
        <v>0</v>
      </c>
      <c r="BJ757" s="19" t="s">
        <v>79</v>
      </c>
      <c r="BK757" s="192">
        <f>ROUND(I757*H757,2)</f>
        <v>0</v>
      </c>
      <c r="BL757" s="19" t="s">
        <v>258</v>
      </c>
      <c r="BM757" s="191" t="s">
        <v>732</v>
      </c>
    </row>
    <row r="758" spans="1:65" s="2" customFormat="1" ht="11.25">
      <c r="A758" s="36"/>
      <c r="B758" s="37"/>
      <c r="C758" s="38"/>
      <c r="D758" s="193" t="s">
        <v>156</v>
      </c>
      <c r="E758" s="38"/>
      <c r="F758" s="194" t="s">
        <v>733</v>
      </c>
      <c r="G758" s="38"/>
      <c r="H758" s="38"/>
      <c r="I758" s="195"/>
      <c r="J758" s="38"/>
      <c r="K758" s="38"/>
      <c r="L758" s="41"/>
      <c r="M758" s="196"/>
      <c r="N758" s="197"/>
      <c r="O758" s="66"/>
      <c r="P758" s="66"/>
      <c r="Q758" s="66"/>
      <c r="R758" s="66"/>
      <c r="S758" s="66"/>
      <c r="T758" s="67"/>
      <c r="U758" s="36"/>
      <c r="V758" s="36"/>
      <c r="W758" s="36"/>
      <c r="X758" s="36"/>
      <c r="Y758" s="36"/>
      <c r="Z758" s="36"/>
      <c r="AA758" s="36"/>
      <c r="AB758" s="36"/>
      <c r="AC758" s="36"/>
      <c r="AD758" s="36"/>
      <c r="AE758" s="36"/>
      <c r="AT758" s="19" t="s">
        <v>156</v>
      </c>
      <c r="AU758" s="19" t="s">
        <v>167</v>
      </c>
    </row>
    <row r="759" spans="1:65" s="13" customFormat="1" ht="11.25">
      <c r="B759" s="198"/>
      <c r="C759" s="199"/>
      <c r="D759" s="200" t="s">
        <v>158</v>
      </c>
      <c r="E759" s="201" t="s">
        <v>19</v>
      </c>
      <c r="F759" s="202" t="s">
        <v>255</v>
      </c>
      <c r="G759" s="199"/>
      <c r="H759" s="201" t="s">
        <v>19</v>
      </c>
      <c r="I759" s="203"/>
      <c r="J759" s="199"/>
      <c r="K759" s="199"/>
      <c r="L759" s="204"/>
      <c r="M759" s="205"/>
      <c r="N759" s="206"/>
      <c r="O759" s="206"/>
      <c r="P759" s="206"/>
      <c r="Q759" s="206"/>
      <c r="R759" s="206"/>
      <c r="S759" s="206"/>
      <c r="T759" s="207"/>
      <c r="AT759" s="208" t="s">
        <v>158</v>
      </c>
      <c r="AU759" s="208" t="s">
        <v>167</v>
      </c>
      <c r="AV759" s="13" t="s">
        <v>79</v>
      </c>
      <c r="AW759" s="13" t="s">
        <v>33</v>
      </c>
      <c r="AX759" s="13" t="s">
        <v>72</v>
      </c>
      <c r="AY759" s="208" t="s">
        <v>146</v>
      </c>
    </row>
    <row r="760" spans="1:65" s="13" customFormat="1" ht="11.25">
      <c r="B760" s="198"/>
      <c r="C760" s="199"/>
      <c r="D760" s="200" t="s">
        <v>158</v>
      </c>
      <c r="E760" s="201" t="s">
        <v>19</v>
      </c>
      <c r="F760" s="202" t="s">
        <v>160</v>
      </c>
      <c r="G760" s="199"/>
      <c r="H760" s="201" t="s">
        <v>19</v>
      </c>
      <c r="I760" s="203"/>
      <c r="J760" s="199"/>
      <c r="K760" s="199"/>
      <c r="L760" s="204"/>
      <c r="M760" s="205"/>
      <c r="N760" s="206"/>
      <c r="O760" s="206"/>
      <c r="P760" s="206"/>
      <c r="Q760" s="206"/>
      <c r="R760" s="206"/>
      <c r="S760" s="206"/>
      <c r="T760" s="207"/>
      <c r="AT760" s="208" t="s">
        <v>158</v>
      </c>
      <c r="AU760" s="208" t="s">
        <v>167</v>
      </c>
      <c r="AV760" s="13" t="s">
        <v>79</v>
      </c>
      <c r="AW760" s="13" t="s">
        <v>33</v>
      </c>
      <c r="AX760" s="13" t="s">
        <v>72</v>
      </c>
      <c r="AY760" s="208" t="s">
        <v>146</v>
      </c>
    </row>
    <row r="761" spans="1:65" s="13" customFormat="1" ht="11.25">
      <c r="B761" s="198"/>
      <c r="C761" s="199"/>
      <c r="D761" s="200" t="s">
        <v>158</v>
      </c>
      <c r="E761" s="201" t="s">
        <v>19</v>
      </c>
      <c r="F761" s="202" t="s">
        <v>461</v>
      </c>
      <c r="G761" s="199"/>
      <c r="H761" s="201" t="s">
        <v>19</v>
      </c>
      <c r="I761" s="203"/>
      <c r="J761" s="199"/>
      <c r="K761" s="199"/>
      <c r="L761" s="204"/>
      <c r="M761" s="205"/>
      <c r="N761" s="206"/>
      <c r="O761" s="206"/>
      <c r="P761" s="206"/>
      <c r="Q761" s="206"/>
      <c r="R761" s="206"/>
      <c r="S761" s="206"/>
      <c r="T761" s="207"/>
      <c r="AT761" s="208" t="s">
        <v>158</v>
      </c>
      <c r="AU761" s="208" t="s">
        <v>167</v>
      </c>
      <c r="AV761" s="13" t="s">
        <v>79</v>
      </c>
      <c r="AW761" s="13" t="s">
        <v>33</v>
      </c>
      <c r="AX761" s="13" t="s">
        <v>72</v>
      </c>
      <c r="AY761" s="208" t="s">
        <v>146</v>
      </c>
    </row>
    <row r="762" spans="1:65" s="14" customFormat="1" ht="11.25">
      <c r="B762" s="209"/>
      <c r="C762" s="210"/>
      <c r="D762" s="200" t="s">
        <v>158</v>
      </c>
      <c r="E762" s="211" t="s">
        <v>19</v>
      </c>
      <c r="F762" s="212" t="s">
        <v>734</v>
      </c>
      <c r="G762" s="210"/>
      <c r="H762" s="213">
        <v>24.539000000000001</v>
      </c>
      <c r="I762" s="214"/>
      <c r="J762" s="210"/>
      <c r="K762" s="210"/>
      <c r="L762" s="215"/>
      <c r="M762" s="216"/>
      <c r="N762" s="217"/>
      <c r="O762" s="217"/>
      <c r="P762" s="217"/>
      <c r="Q762" s="217"/>
      <c r="R762" s="217"/>
      <c r="S762" s="217"/>
      <c r="T762" s="218"/>
      <c r="AT762" s="219" t="s">
        <v>158</v>
      </c>
      <c r="AU762" s="219" t="s">
        <v>167</v>
      </c>
      <c r="AV762" s="14" t="s">
        <v>81</v>
      </c>
      <c r="AW762" s="14" t="s">
        <v>33</v>
      </c>
      <c r="AX762" s="14" t="s">
        <v>72</v>
      </c>
      <c r="AY762" s="219" t="s">
        <v>146</v>
      </c>
    </row>
    <row r="763" spans="1:65" s="15" customFormat="1" ht="11.25">
      <c r="B763" s="220"/>
      <c r="C763" s="221"/>
      <c r="D763" s="200" t="s">
        <v>158</v>
      </c>
      <c r="E763" s="222" t="s">
        <v>19</v>
      </c>
      <c r="F763" s="223" t="s">
        <v>162</v>
      </c>
      <c r="G763" s="221"/>
      <c r="H763" s="224">
        <v>24.539000000000001</v>
      </c>
      <c r="I763" s="225"/>
      <c r="J763" s="221"/>
      <c r="K763" s="221"/>
      <c r="L763" s="226"/>
      <c r="M763" s="227"/>
      <c r="N763" s="228"/>
      <c r="O763" s="228"/>
      <c r="P763" s="228"/>
      <c r="Q763" s="228"/>
      <c r="R763" s="228"/>
      <c r="S763" s="228"/>
      <c r="T763" s="229"/>
      <c r="AT763" s="230" t="s">
        <v>158</v>
      </c>
      <c r="AU763" s="230" t="s">
        <v>167</v>
      </c>
      <c r="AV763" s="15" t="s">
        <v>154</v>
      </c>
      <c r="AW763" s="15" t="s">
        <v>4</v>
      </c>
      <c r="AX763" s="15" t="s">
        <v>79</v>
      </c>
      <c r="AY763" s="230" t="s">
        <v>146</v>
      </c>
    </row>
    <row r="764" spans="1:65" s="2" customFormat="1" ht="24.2" customHeight="1">
      <c r="A764" s="36"/>
      <c r="B764" s="37"/>
      <c r="C764" s="180" t="s">
        <v>735</v>
      </c>
      <c r="D764" s="180" t="s">
        <v>149</v>
      </c>
      <c r="E764" s="181" t="s">
        <v>736</v>
      </c>
      <c r="F764" s="182" t="s">
        <v>737</v>
      </c>
      <c r="G764" s="183" t="s">
        <v>294</v>
      </c>
      <c r="H764" s="184">
        <v>1.44</v>
      </c>
      <c r="I764" s="185"/>
      <c r="J764" s="186">
        <f>ROUND(I764*H764,2)</f>
        <v>0</v>
      </c>
      <c r="K764" s="182" t="s">
        <v>153</v>
      </c>
      <c r="L764" s="41"/>
      <c r="M764" s="187" t="s">
        <v>19</v>
      </c>
      <c r="N764" s="188" t="s">
        <v>43</v>
      </c>
      <c r="O764" s="66"/>
      <c r="P764" s="189">
        <f>O764*H764</f>
        <v>0</v>
      </c>
      <c r="Q764" s="189">
        <v>1.47E-3</v>
      </c>
      <c r="R764" s="189">
        <f>Q764*H764</f>
        <v>2.1167999999999998E-3</v>
      </c>
      <c r="S764" s="189">
        <v>3.9E-2</v>
      </c>
      <c r="T764" s="190">
        <f>S764*H764</f>
        <v>5.6159999999999995E-2</v>
      </c>
      <c r="U764" s="36"/>
      <c r="V764" s="36"/>
      <c r="W764" s="36"/>
      <c r="X764" s="36"/>
      <c r="Y764" s="36"/>
      <c r="Z764" s="36"/>
      <c r="AA764" s="36"/>
      <c r="AB764" s="36"/>
      <c r="AC764" s="36"/>
      <c r="AD764" s="36"/>
      <c r="AE764" s="36"/>
      <c r="AR764" s="191" t="s">
        <v>258</v>
      </c>
      <c r="AT764" s="191" t="s">
        <v>149</v>
      </c>
      <c r="AU764" s="191" t="s">
        <v>167</v>
      </c>
      <c r="AY764" s="19" t="s">
        <v>146</v>
      </c>
      <c r="BE764" s="192">
        <f>IF(N764="základní",J764,0)</f>
        <v>0</v>
      </c>
      <c r="BF764" s="192">
        <f>IF(N764="snížená",J764,0)</f>
        <v>0</v>
      </c>
      <c r="BG764" s="192">
        <f>IF(N764="zákl. přenesená",J764,0)</f>
        <v>0</v>
      </c>
      <c r="BH764" s="192">
        <f>IF(N764="sníž. přenesená",J764,0)</f>
        <v>0</v>
      </c>
      <c r="BI764" s="192">
        <f>IF(N764="nulová",J764,0)</f>
        <v>0</v>
      </c>
      <c r="BJ764" s="19" t="s">
        <v>79</v>
      </c>
      <c r="BK764" s="192">
        <f>ROUND(I764*H764,2)</f>
        <v>0</v>
      </c>
      <c r="BL764" s="19" t="s">
        <v>258</v>
      </c>
      <c r="BM764" s="191" t="s">
        <v>738</v>
      </c>
    </row>
    <row r="765" spans="1:65" s="2" customFormat="1" ht="11.25">
      <c r="A765" s="36"/>
      <c r="B765" s="37"/>
      <c r="C765" s="38"/>
      <c r="D765" s="193" t="s">
        <v>156</v>
      </c>
      <c r="E765" s="38"/>
      <c r="F765" s="194" t="s">
        <v>739</v>
      </c>
      <c r="G765" s="38"/>
      <c r="H765" s="38"/>
      <c r="I765" s="195"/>
      <c r="J765" s="38"/>
      <c r="K765" s="38"/>
      <c r="L765" s="41"/>
      <c r="M765" s="196"/>
      <c r="N765" s="197"/>
      <c r="O765" s="66"/>
      <c r="P765" s="66"/>
      <c r="Q765" s="66"/>
      <c r="R765" s="66"/>
      <c r="S765" s="66"/>
      <c r="T765" s="67"/>
      <c r="U765" s="36"/>
      <c r="V765" s="36"/>
      <c r="W765" s="36"/>
      <c r="X765" s="36"/>
      <c r="Y765" s="36"/>
      <c r="Z765" s="36"/>
      <c r="AA765" s="36"/>
      <c r="AB765" s="36"/>
      <c r="AC765" s="36"/>
      <c r="AD765" s="36"/>
      <c r="AE765" s="36"/>
      <c r="AT765" s="19" t="s">
        <v>156</v>
      </c>
      <c r="AU765" s="19" t="s">
        <v>167</v>
      </c>
    </row>
    <row r="766" spans="1:65" s="13" customFormat="1" ht="11.25">
      <c r="B766" s="198"/>
      <c r="C766" s="199"/>
      <c r="D766" s="200" t="s">
        <v>158</v>
      </c>
      <c r="E766" s="201" t="s">
        <v>19</v>
      </c>
      <c r="F766" s="202" t="s">
        <v>255</v>
      </c>
      <c r="G766" s="199"/>
      <c r="H766" s="201" t="s">
        <v>19</v>
      </c>
      <c r="I766" s="203"/>
      <c r="J766" s="199"/>
      <c r="K766" s="199"/>
      <c r="L766" s="204"/>
      <c r="M766" s="205"/>
      <c r="N766" s="206"/>
      <c r="O766" s="206"/>
      <c r="P766" s="206"/>
      <c r="Q766" s="206"/>
      <c r="R766" s="206"/>
      <c r="S766" s="206"/>
      <c r="T766" s="207"/>
      <c r="AT766" s="208" t="s">
        <v>158</v>
      </c>
      <c r="AU766" s="208" t="s">
        <v>167</v>
      </c>
      <c r="AV766" s="13" t="s">
        <v>79</v>
      </c>
      <c r="AW766" s="13" t="s">
        <v>33</v>
      </c>
      <c r="AX766" s="13" t="s">
        <v>72</v>
      </c>
      <c r="AY766" s="208" t="s">
        <v>146</v>
      </c>
    </row>
    <row r="767" spans="1:65" s="13" customFormat="1" ht="11.25">
      <c r="B767" s="198"/>
      <c r="C767" s="199"/>
      <c r="D767" s="200" t="s">
        <v>158</v>
      </c>
      <c r="E767" s="201" t="s">
        <v>19</v>
      </c>
      <c r="F767" s="202" t="s">
        <v>160</v>
      </c>
      <c r="G767" s="199"/>
      <c r="H767" s="201" t="s">
        <v>19</v>
      </c>
      <c r="I767" s="203"/>
      <c r="J767" s="199"/>
      <c r="K767" s="199"/>
      <c r="L767" s="204"/>
      <c r="M767" s="205"/>
      <c r="N767" s="206"/>
      <c r="O767" s="206"/>
      <c r="P767" s="206"/>
      <c r="Q767" s="206"/>
      <c r="R767" s="206"/>
      <c r="S767" s="206"/>
      <c r="T767" s="207"/>
      <c r="AT767" s="208" t="s">
        <v>158</v>
      </c>
      <c r="AU767" s="208" t="s">
        <v>167</v>
      </c>
      <c r="AV767" s="13" t="s">
        <v>79</v>
      </c>
      <c r="AW767" s="13" t="s">
        <v>33</v>
      </c>
      <c r="AX767" s="13" t="s">
        <v>72</v>
      </c>
      <c r="AY767" s="208" t="s">
        <v>146</v>
      </c>
    </row>
    <row r="768" spans="1:65" s="13" customFormat="1" ht="11.25">
      <c r="B768" s="198"/>
      <c r="C768" s="199"/>
      <c r="D768" s="200" t="s">
        <v>158</v>
      </c>
      <c r="E768" s="201" t="s">
        <v>19</v>
      </c>
      <c r="F768" s="202" t="s">
        <v>740</v>
      </c>
      <c r="G768" s="199"/>
      <c r="H768" s="201" t="s">
        <v>19</v>
      </c>
      <c r="I768" s="203"/>
      <c r="J768" s="199"/>
      <c r="K768" s="199"/>
      <c r="L768" s="204"/>
      <c r="M768" s="205"/>
      <c r="N768" s="206"/>
      <c r="O768" s="206"/>
      <c r="P768" s="206"/>
      <c r="Q768" s="206"/>
      <c r="R768" s="206"/>
      <c r="S768" s="206"/>
      <c r="T768" s="207"/>
      <c r="AT768" s="208" t="s">
        <v>158</v>
      </c>
      <c r="AU768" s="208" t="s">
        <v>167</v>
      </c>
      <c r="AV768" s="13" t="s">
        <v>79</v>
      </c>
      <c r="AW768" s="13" t="s">
        <v>33</v>
      </c>
      <c r="AX768" s="13" t="s">
        <v>72</v>
      </c>
      <c r="AY768" s="208" t="s">
        <v>146</v>
      </c>
    </row>
    <row r="769" spans="1:65" s="14" customFormat="1" ht="11.25">
      <c r="B769" s="209"/>
      <c r="C769" s="210"/>
      <c r="D769" s="200" t="s">
        <v>158</v>
      </c>
      <c r="E769" s="211" t="s">
        <v>19</v>
      </c>
      <c r="F769" s="212" t="s">
        <v>741</v>
      </c>
      <c r="G769" s="210"/>
      <c r="H769" s="213">
        <v>1.44</v>
      </c>
      <c r="I769" s="214"/>
      <c r="J769" s="210"/>
      <c r="K769" s="210"/>
      <c r="L769" s="215"/>
      <c r="M769" s="216"/>
      <c r="N769" s="217"/>
      <c r="O769" s="217"/>
      <c r="P769" s="217"/>
      <c r="Q769" s="217"/>
      <c r="R769" s="217"/>
      <c r="S769" s="217"/>
      <c r="T769" s="218"/>
      <c r="AT769" s="219" t="s">
        <v>158</v>
      </c>
      <c r="AU769" s="219" t="s">
        <v>167</v>
      </c>
      <c r="AV769" s="14" t="s">
        <v>81</v>
      </c>
      <c r="AW769" s="14" t="s">
        <v>33</v>
      </c>
      <c r="AX769" s="14" t="s">
        <v>72</v>
      </c>
      <c r="AY769" s="219" t="s">
        <v>146</v>
      </c>
    </row>
    <row r="770" spans="1:65" s="15" customFormat="1" ht="11.25">
      <c r="B770" s="220"/>
      <c r="C770" s="221"/>
      <c r="D770" s="200" t="s">
        <v>158</v>
      </c>
      <c r="E770" s="222" t="s">
        <v>19</v>
      </c>
      <c r="F770" s="223" t="s">
        <v>162</v>
      </c>
      <c r="G770" s="221"/>
      <c r="H770" s="224">
        <v>1.44</v>
      </c>
      <c r="I770" s="225"/>
      <c r="J770" s="221"/>
      <c r="K770" s="221"/>
      <c r="L770" s="226"/>
      <c r="M770" s="227"/>
      <c r="N770" s="228"/>
      <c r="O770" s="228"/>
      <c r="P770" s="228"/>
      <c r="Q770" s="228"/>
      <c r="R770" s="228"/>
      <c r="S770" s="228"/>
      <c r="T770" s="229"/>
      <c r="AT770" s="230" t="s">
        <v>158</v>
      </c>
      <c r="AU770" s="230" t="s">
        <v>167</v>
      </c>
      <c r="AV770" s="15" t="s">
        <v>154</v>
      </c>
      <c r="AW770" s="15" t="s">
        <v>4</v>
      </c>
      <c r="AX770" s="15" t="s">
        <v>79</v>
      </c>
      <c r="AY770" s="230" t="s">
        <v>146</v>
      </c>
    </row>
    <row r="771" spans="1:65" s="12" customFormat="1" ht="20.85" customHeight="1">
      <c r="B771" s="164"/>
      <c r="C771" s="165"/>
      <c r="D771" s="166" t="s">
        <v>71</v>
      </c>
      <c r="E771" s="178" t="s">
        <v>742</v>
      </c>
      <c r="F771" s="178" t="s">
        <v>743</v>
      </c>
      <c r="G771" s="165"/>
      <c r="H771" s="165"/>
      <c r="I771" s="168"/>
      <c r="J771" s="179">
        <f>BK771</f>
        <v>0</v>
      </c>
      <c r="K771" s="165"/>
      <c r="L771" s="170"/>
      <c r="M771" s="171"/>
      <c r="N771" s="172"/>
      <c r="O771" s="172"/>
      <c r="P771" s="173">
        <f>SUM(P772:P779)</f>
        <v>0</v>
      </c>
      <c r="Q771" s="172"/>
      <c r="R771" s="173">
        <f>SUM(R772:R779)</f>
        <v>0</v>
      </c>
      <c r="S771" s="172"/>
      <c r="T771" s="174">
        <f>SUM(T772:T779)</f>
        <v>3.1247999999999996</v>
      </c>
      <c r="AR771" s="175" t="s">
        <v>79</v>
      </c>
      <c r="AT771" s="176" t="s">
        <v>71</v>
      </c>
      <c r="AU771" s="176" t="s">
        <v>81</v>
      </c>
      <c r="AY771" s="175" t="s">
        <v>146</v>
      </c>
      <c r="BK771" s="177">
        <f>SUM(BK772:BK779)</f>
        <v>0</v>
      </c>
    </row>
    <row r="772" spans="1:65" s="2" customFormat="1" ht="21.75" customHeight="1">
      <c r="A772" s="36"/>
      <c r="B772" s="37"/>
      <c r="C772" s="180" t="s">
        <v>392</v>
      </c>
      <c r="D772" s="180" t="s">
        <v>149</v>
      </c>
      <c r="E772" s="181" t="s">
        <v>744</v>
      </c>
      <c r="F772" s="182" t="s">
        <v>745</v>
      </c>
      <c r="G772" s="183" t="s">
        <v>187</v>
      </c>
      <c r="H772" s="184">
        <v>13.02</v>
      </c>
      <c r="I772" s="185"/>
      <c r="J772" s="186">
        <f>ROUND(I772*H772,2)</f>
        <v>0</v>
      </c>
      <c r="K772" s="182" t="s">
        <v>153</v>
      </c>
      <c r="L772" s="41"/>
      <c r="M772" s="187" t="s">
        <v>19</v>
      </c>
      <c r="N772" s="188" t="s">
        <v>43</v>
      </c>
      <c r="O772" s="66"/>
      <c r="P772" s="189">
        <f>O772*H772</f>
        <v>0</v>
      </c>
      <c r="Q772" s="189">
        <v>0</v>
      </c>
      <c r="R772" s="189">
        <f>Q772*H772</f>
        <v>0</v>
      </c>
      <c r="S772" s="189">
        <v>0.24</v>
      </c>
      <c r="T772" s="190">
        <f>S772*H772</f>
        <v>3.1247999999999996</v>
      </c>
      <c r="U772" s="36"/>
      <c r="V772" s="36"/>
      <c r="W772" s="36"/>
      <c r="X772" s="36"/>
      <c r="Y772" s="36"/>
      <c r="Z772" s="36"/>
      <c r="AA772" s="36"/>
      <c r="AB772" s="36"/>
      <c r="AC772" s="36"/>
      <c r="AD772" s="36"/>
      <c r="AE772" s="36"/>
      <c r="AR772" s="191" t="s">
        <v>154</v>
      </c>
      <c r="AT772" s="191" t="s">
        <v>149</v>
      </c>
      <c r="AU772" s="191" t="s">
        <v>167</v>
      </c>
      <c r="AY772" s="19" t="s">
        <v>146</v>
      </c>
      <c r="BE772" s="192">
        <f>IF(N772="základní",J772,0)</f>
        <v>0</v>
      </c>
      <c r="BF772" s="192">
        <f>IF(N772="snížená",J772,0)</f>
        <v>0</v>
      </c>
      <c r="BG772" s="192">
        <f>IF(N772="zákl. přenesená",J772,0)</f>
        <v>0</v>
      </c>
      <c r="BH772" s="192">
        <f>IF(N772="sníž. přenesená",J772,0)</f>
        <v>0</v>
      </c>
      <c r="BI772" s="192">
        <f>IF(N772="nulová",J772,0)</f>
        <v>0</v>
      </c>
      <c r="BJ772" s="19" t="s">
        <v>79</v>
      </c>
      <c r="BK772" s="192">
        <f>ROUND(I772*H772,2)</f>
        <v>0</v>
      </c>
      <c r="BL772" s="19" t="s">
        <v>154</v>
      </c>
      <c r="BM772" s="191" t="s">
        <v>746</v>
      </c>
    </row>
    <row r="773" spans="1:65" s="2" customFormat="1" ht="11.25">
      <c r="A773" s="36"/>
      <c r="B773" s="37"/>
      <c r="C773" s="38"/>
      <c r="D773" s="193" t="s">
        <v>156</v>
      </c>
      <c r="E773" s="38"/>
      <c r="F773" s="194" t="s">
        <v>747</v>
      </c>
      <c r="G773" s="38"/>
      <c r="H773" s="38"/>
      <c r="I773" s="195"/>
      <c r="J773" s="38"/>
      <c r="K773" s="38"/>
      <c r="L773" s="41"/>
      <c r="M773" s="196"/>
      <c r="N773" s="197"/>
      <c r="O773" s="66"/>
      <c r="P773" s="66"/>
      <c r="Q773" s="66"/>
      <c r="R773" s="66"/>
      <c r="S773" s="66"/>
      <c r="T773" s="67"/>
      <c r="U773" s="36"/>
      <c r="V773" s="36"/>
      <c r="W773" s="36"/>
      <c r="X773" s="36"/>
      <c r="Y773" s="36"/>
      <c r="Z773" s="36"/>
      <c r="AA773" s="36"/>
      <c r="AB773" s="36"/>
      <c r="AC773" s="36"/>
      <c r="AD773" s="36"/>
      <c r="AE773" s="36"/>
      <c r="AT773" s="19" t="s">
        <v>156</v>
      </c>
      <c r="AU773" s="19" t="s">
        <v>167</v>
      </c>
    </row>
    <row r="774" spans="1:65" s="13" customFormat="1" ht="11.25">
      <c r="B774" s="198"/>
      <c r="C774" s="199"/>
      <c r="D774" s="200" t="s">
        <v>158</v>
      </c>
      <c r="E774" s="201" t="s">
        <v>19</v>
      </c>
      <c r="F774" s="202" t="s">
        <v>255</v>
      </c>
      <c r="G774" s="199"/>
      <c r="H774" s="201" t="s">
        <v>19</v>
      </c>
      <c r="I774" s="203"/>
      <c r="J774" s="199"/>
      <c r="K774" s="199"/>
      <c r="L774" s="204"/>
      <c r="M774" s="205"/>
      <c r="N774" s="206"/>
      <c r="O774" s="206"/>
      <c r="P774" s="206"/>
      <c r="Q774" s="206"/>
      <c r="R774" s="206"/>
      <c r="S774" s="206"/>
      <c r="T774" s="207"/>
      <c r="AT774" s="208" t="s">
        <v>158</v>
      </c>
      <c r="AU774" s="208" t="s">
        <v>167</v>
      </c>
      <c r="AV774" s="13" t="s">
        <v>79</v>
      </c>
      <c r="AW774" s="13" t="s">
        <v>33</v>
      </c>
      <c r="AX774" s="13" t="s">
        <v>72</v>
      </c>
      <c r="AY774" s="208" t="s">
        <v>146</v>
      </c>
    </row>
    <row r="775" spans="1:65" s="13" customFormat="1" ht="11.25">
      <c r="B775" s="198"/>
      <c r="C775" s="199"/>
      <c r="D775" s="200" t="s">
        <v>158</v>
      </c>
      <c r="E775" s="201" t="s">
        <v>19</v>
      </c>
      <c r="F775" s="202" t="s">
        <v>160</v>
      </c>
      <c r="G775" s="199"/>
      <c r="H775" s="201" t="s">
        <v>19</v>
      </c>
      <c r="I775" s="203"/>
      <c r="J775" s="199"/>
      <c r="K775" s="199"/>
      <c r="L775" s="204"/>
      <c r="M775" s="205"/>
      <c r="N775" s="206"/>
      <c r="O775" s="206"/>
      <c r="P775" s="206"/>
      <c r="Q775" s="206"/>
      <c r="R775" s="206"/>
      <c r="S775" s="206"/>
      <c r="T775" s="207"/>
      <c r="AT775" s="208" t="s">
        <v>158</v>
      </c>
      <c r="AU775" s="208" t="s">
        <v>167</v>
      </c>
      <c r="AV775" s="13" t="s">
        <v>79</v>
      </c>
      <c r="AW775" s="13" t="s">
        <v>33</v>
      </c>
      <c r="AX775" s="13" t="s">
        <v>72</v>
      </c>
      <c r="AY775" s="208" t="s">
        <v>146</v>
      </c>
    </row>
    <row r="776" spans="1:65" s="13" customFormat="1" ht="11.25">
      <c r="B776" s="198"/>
      <c r="C776" s="199"/>
      <c r="D776" s="200" t="s">
        <v>158</v>
      </c>
      <c r="E776" s="201" t="s">
        <v>19</v>
      </c>
      <c r="F776" s="202" t="s">
        <v>615</v>
      </c>
      <c r="G776" s="199"/>
      <c r="H776" s="201" t="s">
        <v>19</v>
      </c>
      <c r="I776" s="203"/>
      <c r="J776" s="199"/>
      <c r="K776" s="199"/>
      <c r="L776" s="204"/>
      <c r="M776" s="205"/>
      <c r="N776" s="206"/>
      <c r="O776" s="206"/>
      <c r="P776" s="206"/>
      <c r="Q776" s="206"/>
      <c r="R776" s="206"/>
      <c r="S776" s="206"/>
      <c r="T776" s="207"/>
      <c r="AT776" s="208" t="s">
        <v>158</v>
      </c>
      <c r="AU776" s="208" t="s">
        <v>167</v>
      </c>
      <c r="AV776" s="13" t="s">
        <v>79</v>
      </c>
      <c r="AW776" s="13" t="s">
        <v>33</v>
      </c>
      <c r="AX776" s="13" t="s">
        <v>72</v>
      </c>
      <c r="AY776" s="208" t="s">
        <v>146</v>
      </c>
    </row>
    <row r="777" spans="1:65" s="13" customFormat="1" ht="11.25">
      <c r="B777" s="198"/>
      <c r="C777" s="199"/>
      <c r="D777" s="200" t="s">
        <v>158</v>
      </c>
      <c r="E777" s="201" t="s">
        <v>19</v>
      </c>
      <c r="F777" s="202" t="s">
        <v>748</v>
      </c>
      <c r="G777" s="199"/>
      <c r="H777" s="201" t="s">
        <v>19</v>
      </c>
      <c r="I777" s="203"/>
      <c r="J777" s="199"/>
      <c r="K777" s="199"/>
      <c r="L777" s="204"/>
      <c r="M777" s="205"/>
      <c r="N777" s="206"/>
      <c r="O777" s="206"/>
      <c r="P777" s="206"/>
      <c r="Q777" s="206"/>
      <c r="R777" s="206"/>
      <c r="S777" s="206"/>
      <c r="T777" s="207"/>
      <c r="AT777" s="208" t="s">
        <v>158</v>
      </c>
      <c r="AU777" s="208" t="s">
        <v>167</v>
      </c>
      <c r="AV777" s="13" t="s">
        <v>79</v>
      </c>
      <c r="AW777" s="13" t="s">
        <v>33</v>
      </c>
      <c r="AX777" s="13" t="s">
        <v>72</v>
      </c>
      <c r="AY777" s="208" t="s">
        <v>146</v>
      </c>
    </row>
    <row r="778" spans="1:65" s="14" customFormat="1" ht="11.25">
      <c r="B778" s="209"/>
      <c r="C778" s="210"/>
      <c r="D778" s="200" t="s">
        <v>158</v>
      </c>
      <c r="E778" s="211" t="s">
        <v>19</v>
      </c>
      <c r="F778" s="212" t="s">
        <v>749</v>
      </c>
      <c r="G778" s="210"/>
      <c r="H778" s="213">
        <v>13.02</v>
      </c>
      <c r="I778" s="214"/>
      <c r="J778" s="210"/>
      <c r="K778" s="210"/>
      <c r="L778" s="215"/>
      <c r="M778" s="216"/>
      <c r="N778" s="217"/>
      <c r="O778" s="217"/>
      <c r="P778" s="217"/>
      <c r="Q778" s="217"/>
      <c r="R778" s="217"/>
      <c r="S778" s="217"/>
      <c r="T778" s="218"/>
      <c r="AT778" s="219" t="s">
        <v>158</v>
      </c>
      <c r="AU778" s="219" t="s">
        <v>167</v>
      </c>
      <c r="AV778" s="14" t="s">
        <v>81</v>
      </c>
      <c r="AW778" s="14" t="s">
        <v>33</v>
      </c>
      <c r="AX778" s="14" t="s">
        <v>72</v>
      </c>
      <c r="AY778" s="219" t="s">
        <v>146</v>
      </c>
    </row>
    <row r="779" spans="1:65" s="15" customFormat="1" ht="11.25">
      <c r="B779" s="220"/>
      <c r="C779" s="221"/>
      <c r="D779" s="200" t="s">
        <v>158</v>
      </c>
      <c r="E779" s="222" t="s">
        <v>19</v>
      </c>
      <c r="F779" s="223" t="s">
        <v>162</v>
      </c>
      <c r="G779" s="221"/>
      <c r="H779" s="224">
        <v>13.02</v>
      </c>
      <c r="I779" s="225"/>
      <c r="J779" s="221"/>
      <c r="K779" s="221"/>
      <c r="L779" s="226"/>
      <c r="M779" s="227"/>
      <c r="N779" s="228"/>
      <c r="O779" s="228"/>
      <c r="P779" s="228"/>
      <c r="Q779" s="228"/>
      <c r="R779" s="228"/>
      <c r="S779" s="228"/>
      <c r="T779" s="229"/>
      <c r="AT779" s="230" t="s">
        <v>158</v>
      </c>
      <c r="AU779" s="230" t="s">
        <v>167</v>
      </c>
      <c r="AV779" s="15" t="s">
        <v>154</v>
      </c>
      <c r="AW779" s="15" t="s">
        <v>4</v>
      </c>
      <c r="AX779" s="15" t="s">
        <v>79</v>
      </c>
      <c r="AY779" s="230" t="s">
        <v>146</v>
      </c>
    </row>
    <row r="780" spans="1:65" s="12" customFormat="1" ht="20.85" customHeight="1">
      <c r="B780" s="164"/>
      <c r="C780" s="165"/>
      <c r="D780" s="166" t="s">
        <v>71</v>
      </c>
      <c r="E780" s="178" t="s">
        <v>750</v>
      </c>
      <c r="F780" s="178" t="s">
        <v>751</v>
      </c>
      <c r="G780" s="165"/>
      <c r="H780" s="165"/>
      <c r="I780" s="168"/>
      <c r="J780" s="179">
        <f>BK780</f>
        <v>0</v>
      </c>
      <c r="K780" s="165"/>
      <c r="L780" s="170"/>
      <c r="M780" s="171"/>
      <c r="N780" s="172"/>
      <c r="O780" s="172"/>
      <c r="P780" s="173">
        <f>P781+P793+P796</f>
        <v>0</v>
      </c>
      <c r="Q780" s="172"/>
      <c r="R780" s="173">
        <f>R781+R793+R796</f>
        <v>0</v>
      </c>
      <c r="S780" s="172"/>
      <c r="T780" s="174">
        <f>T781+T793+T796</f>
        <v>0</v>
      </c>
      <c r="AR780" s="175" t="s">
        <v>79</v>
      </c>
      <c r="AT780" s="176" t="s">
        <v>71</v>
      </c>
      <c r="AU780" s="176" t="s">
        <v>81</v>
      </c>
      <c r="AY780" s="175" t="s">
        <v>146</v>
      </c>
      <c r="BK780" s="177">
        <f>BK781+BK793+BK796</f>
        <v>0</v>
      </c>
    </row>
    <row r="781" spans="1:65" s="16" customFormat="1" ht="20.85" customHeight="1">
      <c r="B781" s="241"/>
      <c r="C781" s="242"/>
      <c r="D781" s="243" t="s">
        <v>71</v>
      </c>
      <c r="E781" s="243" t="s">
        <v>752</v>
      </c>
      <c r="F781" s="243" t="s">
        <v>753</v>
      </c>
      <c r="G781" s="242"/>
      <c r="H781" s="242"/>
      <c r="I781" s="244"/>
      <c r="J781" s="245">
        <f>BK781</f>
        <v>0</v>
      </c>
      <c r="K781" s="242"/>
      <c r="L781" s="246"/>
      <c r="M781" s="247"/>
      <c r="N781" s="248"/>
      <c r="O781" s="248"/>
      <c r="P781" s="249">
        <f>SUM(P782:P792)</f>
        <v>0</v>
      </c>
      <c r="Q781" s="248"/>
      <c r="R781" s="249">
        <f>SUM(R782:R792)</f>
        <v>0</v>
      </c>
      <c r="S781" s="248"/>
      <c r="T781" s="250">
        <f>SUM(T782:T792)</f>
        <v>0</v>
      </c>
      <c r="AR781" s="251" t="s">
        <v>79</v>
      </c>
      <c r="AT781" s="252" t="s">
        <v>71</v>
      </c>
      <c r="AU781" s="252" t="s">
        <v>167</v>
      </c>
      <c r="AY781" s="251" t="s">
        <v>146</v>
      </c>
      <c r="BK781" s="253">
        <f>SUM(BK782:BK792)</f>
        <v>0</v>
      </c>
    </row>
    <row r="782" spans="1:65" s="2" customFormat="1" ht="24.2" customHeight="1">
      <c r="A782" s="36"/>
      <c r="B782" s="37"/>
      <c r="C782" s="180" t="s">
        <v>436</v>
      </c>
      <c r="D782" s="180" t="s">
        <v>149</v>
      </c>
      <c r="E782" s="181" t="s">
        <v>754</v>
      </c>
      <c r="F782" s="182" t="s">
        <v>755</v>
      </c>
      <c r="G782" s="183" t="s">
        <v>212</v>
      </c>
      <c r="H782" s="184">
        <v>39.058</v>
      </c>
      <c r="I782" s="185"/>
      <c r="J782" s="186">
        <f>ROUND(I782*H782,2)</f>
        <v>0</v>
      </c>
      <c r="K782" s="182" t="s">
        <v>153</v>
      </c>
      <c r="L782" s="41"/>
      <c r="M782" s="187" t="s">
        <v>19</v>
      </c>
      <c r="N782" s="188" t="s">
        <v>43</v>
      </c>
      <c r="O782" s="66"/>
      <c r="P782" s="189">
        <f>O782*H782</f>
        <v>0</v>
      </c>
      <c r="Q782" s="189">
        <v>0</v>
      </c>
      <c r="R782" s="189">
        <f>Q782*H782</f>
        <v>0</v>
      </c>
      <c r="S782" s="189">
        <v>0</v>
      </c>
      <c r="T782" s="190">
        <f>S782*H782</f>
        <v>0</v>
      </c>
      <c r="U782" s="36"/>
      <c r="V782" s="36"/>
      <c r="W782" s="36"/>
      <c r="X782" s="36"/>
      <c r="Y782" s="36"/>
      <c r="Z782" s="36"/>
      <c r="AA782" s="36"/>
      <c r="AB782" s="36"/>
      <c r="AC782" s="36"/>
      <c r="AD782" s="36"/>
      <c r="AE782" s="36"/>
      <c r="AR782" s="191" t="s">
        <v>154</v>
      </c>
      <c r="AT782" s="191" t="s">
        <v>149</v>
      </c>
      <c r="AU782" s="191" t="s">
        <v>154</v>
      </c>
      <c r="AY782" s="19" t="s">
        <v>146</v>
      </c>
      <c r="BE782" s="192">
        <f>IF(N782="základní",J782,0)</f>
        <v>0</v>
      </c>
      <c r="BF782" s="192">
        <f>IF(N782="snížená",J782,0)</f>
        <v>0</v>
      </c>
      <c r="BG782" s="192">
        <f>IF(N782="zákl. přenesená",J782,0)</f>
        <v>0</v>
      </c>
      <c r="BH782" s="192">
        <f>IF(N782="sníž. přenesená",J782,0)</f>
        <v>0</v>
      </c>
      <c r="BI782" s="192">
        <f>IF(N782="nulová",J782,0)</f>
        <v>0</v>
      </c>
      <c r="BJ782" s="19" t="s">
        <v>79</v>
      </c>
      <c r="BK782" s="192">
        <f>ROUND(I782*H782,2)</f>
        <v>0</v>
      </c>
      <c r="BL782" s="19" t="s">
        <v>154</v>
      </c>
      <c r="BM782" s="191" t="s">
        <v>756</v>
      </c>
    </row>
    <row r="783" spans="1:65" s="2" customFormat="1" ht="11.25">
      <c r="A783" s="36"/>
      <c r="B783" s="37"/>
      <c r="C783" s="38"/>
      <c r="D783" s="193" t="s">
        <v>156</v>
      </c>
      <c r="E783" s="38"/>
      <c r="F783" s="194" t="s">
        <v>757</v>
      </c>
      <c r="G783" s="38"/>
      <c r="H783" s="38"/>
      <c r="I783" s="195"/>
      <c r="J783" s="38"/>
      <c r="K783" s="38"/>
      <c r="L783" s="41"/>
      <c r="M783" s="196"/>
      <c r="N783" s="197"/>
      <c r="O783" s="66"/>
      <c r="P783" s="66"/>
      <c r="Q783" s="66"/>
      <c r="R783" s="66"/>
      <c r="S783" s="66"/>
      <c r="T783" s="67"/>
      <c r="U783" s="36"/>
      <c r="V783" s="36"/>
      <c r="W783" s="36"/>
      <c r="X783" s="36"/>
      <c r="Y783" s="36"/>
      <c r="Z783" s="36"/>
      <c r="AA783" s="36"/>
      <c r="AB783" s="36"/>
      <c r="AC783" s="36"/>
      <c r="AD783" s="36"/>
      <c r="AE783" s="36"/>
      <c r="AT783" s="19" t="s">
        <v>156</v>
      </c>
      <c r="AU783" s="19" t="s">
        <v>154</v>
      </c>
    </row>
    <row r="784" spans="1:65" s="2" customFormat="1" ht="21.75" customHeight="1">
      <c r="A784" s="36"/>
      <c r="B784" s="37"/>
      <c r="C784" s="180" t="s">
        <v>444</v>
      </c>
      <c r="D784" s="180" t="s">
        <v>149</v>
      </c>
      <c r="E784" s="181" t="s">
        <v>758</v>
      </c>
      <c r="F784" s="182" t="s">
        <v>759</v>
      </c>
      <c r="G784" s="183" t="s">
        <v>212</v>
      </c>
      <c r="H784" s="184">
        <v>39.058</v>
      </c>
      <c r="I784" s="185"/>
      <c r="J784" s="186">
        <f>ROUND(I784*H784,2)</f>
        <v>0</v>
      </c>
      <c r="K784" s="182" t="s">
        <v>153</v>
      </c>
      <c r="L784" s="41"/>
      <c r="M784" s="187" t="s">
        <v>19</v>
      </c>
      <c r="N784" s="188" t="s">
        <v>43</v>
      </c>
      <c r="O784" s="66"/>
      <c r="P784" s="189">
        <f>O784*H784</f>
        <v>0</v>
      </c>
      <c r="Q784" s="189">
        <v>0</v>
      </c>
      <c r="R784" s="189">
        <f>Q784*H784</f>
        <v>0</v>
      </c>
      <c r="S784" s="189">
        <v>0</v>
      </c>
      <c r="T784" s="190">
        <f>S784*H784</f>
        <v>0</v>
      </c>
      <c r="U784" s="36"/>
      <c r="V784" s="36"/>
      <c r="W784" s="36"/>
      <c r="X784" s="36"/>
      <c r="Y784" s="36"/>
      <c r="Z784" s="36"/>
      <c r="AA784" s="36"/>
      <c r="AB784" s="36"/>
      <c r="AC784" s="36"/>
      <c r="AD784" s="36"/>
      <c r="AE784" s="36"/>
      <c r="AR784" s="191" t="s">
        <v>154</v>
      </c>
      <c r="AT784" s="191" t="s">
        <v>149</v>
      </c>
      <c r="AU784" s="191" t="s">
        <v>154</v>
      </c>
      <c r="AY784" s="19" t="s">
        <v>146</v>
      </c>
      <c r="BE784" s="192">
        <f>IF(N784="základní",J784,0)</f>
        <v>0</v>
      </c>
      <c r="BF784" s="192">
        <f>IF(N784="snížená",J784,0)</f>
        <v>0</v>
      </c>
      <c r="BG784" s="192">
        <f>IF(N784="zákl. přenesená",J784,0)</f>
        <v>0</v>
      </c>
      <c r="BH784" s="192">
        <f>IF(N784="sníž. přenesená",J784,0)</f>
        <v>0</v>
      </c>
      <c r="BI784" s="192">
        <f>IF(N784="nulová",J784,0)</f>
        <v>0</v>
      </c>
      <c r="BJ784" s="19" t="s">
        <v>79</v>
      </c>
      <c r="BK784" s="192">
        <f>ROUND(I784*H784,2)</f>
        <v>0</v>
      </c>
      <c r="BL784" s="19" t="s">
        <v>154</v>
      </c>
      <c r="BM784" s="191" t="s">
        <v>760</v>
      </c>
    </row>
    <row r="785" spans="1:65" s="2" customFormat="1" ht="11.25">
      <c r="A785" s="36"/>
      <c r="B785" s="37"/>
      <c r="C785" s="38"/>
      <c r="D785" s="193" t="s">
        <v>156</v>
      </c>
      <c r="E785" s="38"/>
      <c r="F785" s="194" t="s">
        <v>761</v>
      </c>
      <c r="G785" s="38"/>
      <c r="H785" s="38"/>
      <c r="I785" s="195"/>
      <c r="J785" s="38"/>
      <c r="K785" s="38"/>
      <c r="L785" s="41"/>
      <c r="M785" s="196"/>
      <c r="N785" s="197"/>
      <c r="O785" s="66"/>
      <c r="P785" s="66"/>
      <c r="Q785" s="66"/>
      <c r="R785" s="66"/>
      <c r="S785" s="66"/>
      <c r="T785" s="67"/>
      <c r="U785" s="36"/>
      <c r="V785" s="36"/>
      <c r="W785" s="36"/>
      <c r="X785" s="36"/>
      <c r="Y785" s="36"/>
      <c r="Z785" s="36"/>
      <c r="AA785" s="36"/>
      <c r="AB785" s="36"/>
      <c r="AC785" s="36"/>
      <c r="AD785" s="36"/>
      <c r="AE785" s="36"/>
      <c r="AT785" s="19" t="s">
        <v>156</v>
      </c>
      <c r="AU785" s="19" t="s">
        <v>154</v>
      </c>
    </row>
    <row r="786" spans="1:65" s="2" customFormat="1" ht="24.2" customHeight="1">
      <c r="A786" s="36"/>
      <c r="B786" s="37"/>
      <c r="C786" s="180" t="s">
        <v>762</v>
      </c>
      <c r="D786" s="180" t="s">
        <v>149</v>
      </c>
      <c r="E786" s="181" t="s">
        <v>763</v>
      </c>
      <c r="F786" s="182" t="s">
        <v>764</v>
      </c>
      <c r="G786" s="183" t="s">
        <v>212</v>
      </c>
      <c r="H786" s="184">
        <v>546.81200000000001</v>
      </c>
      <c r="I786" s="185"/>
      <c r="J786" s="186">
        <f>ROUND(I786*H786,2)</f>
        <v>0</v>
      </c>
      <c r="K786" s="182" t="s">
        <v>153</v>
      </c>
      <c r="L786" s="41"/>
      <c r="M786" s="187" t="s">
        <v>19</v>
      </c>
      <c r="N786" s="188" t="s">
        <v>43</v>
      </c>
      <c r="O786" s="66"/>
      <c r="P786" s="189">
        <f>O786*H786</f>
        <v>0</v>
      </c>
      <c r="Q786" s="189">
        <v>0</v>
      </c>
      <c r="R786" s="189">
        <f>Q786*H786</f>
        <v>0</v>
      </c>
      <c r="S786" s="189">
        <v>0</v>
      </c>
      <c r="T786" s="190">
        <f>S786*H786</f>
        <v>0</v>
      </c>
      <c r="U786" s="36"/>
      <c r="V786" s="36"/>
      <c r="W786" s="36"/>
      <c r="X786" s="36"/>
      <c r="Y786" s="36"/>
      <c r="Z786" s="36"/>
      <c r="AA786" s="36"/>
      <c r="AB786" s="36"/>
      <c r="AC786" s="36"/>
      <c r="AD786" s="36"/>
      <c r="AE786" s="36"/>
      <c r="AR786" s="191" t="s">
        <v>154</v>
      </c>
      <c r="AT786" s="191" t="s">
        <v>149</v>
      </c>
      <c r="AU786" s="191" t="s">
        <v>154</v>
      </c>
      <c r="AY786" s="19" t="s">
        <v>146</v>
      </c>
      <c r="BE786" s="192">
        <f>IF(N786="základní",J786,0)</f>
        <v>0</v>
      </c>
      <c r="BF786" s="192">
        <f>IF(N786="snížená",J786,0)</f>
        <v>0</v>
      </c>
      <c r="BG786" s="192">
        <f>IF(N786="zákl. přenesená",J786,0)</f>
        <v>0</v>
      </c>
      <c r="BH786" s="192">
        <f>IF(N786="sníž. přenesená",J786,0)</f>
        <v>0</v>
      </c>
      <c r="BI786" s="192">
        <f>IF(N786="nulová",J786,0)</f>
        <v>0</v>
      </c>
      <c r="BJ786" s="19" t="s">
        <v>79</v>
      </c>
      <c r="BK786" s="192">
        <f>ROUND(I786*H786,2)</f>
        <v>0</v>
      </c>
      <c r="BL786" s="19" t="s">
        <v>154</v>
      </c>
      <c r="BM786" s="191" t="s">
        <v>765</v>
      </c>
    </row>
    <row r="787" spans="1:65" s="2" customFormat="1" ht="11.25">
      <c r="A787" s="36"/>
      <c r="B787" s="37"/>
      <c r="C787" s="38"/>
      <c r="D787" s="193" t="s">
        <v>156</v>
      </c>
      <c r="E787" s="38"/>
      <c r="F787" s="194" t="s">
        <v>766</v>
      </c>
      <c r="G787" s="38"/>
      <c r="H787" s="38"/>
      <c r="I787" s="195"/>
      <c r="J787" s="38"/>
      <c r="K787" s="38"/>
      <c r="L787" s="41"/>
      <c r="M787" s="196"/>
      <c r="N787" s="197"/>
      <c r="O787" s="66"/>
      <c r="P787" s="66"/>
      <c r="Q787" s="66"/>
      <c r="R787" s="66"/>
      <c r="S787" s="66"/>
      <c r="T787" s="67"/>
      <c r="U787" s="36"/>
      <c r="V787" s="36"/>
      <c r="W787" s="36"/>
      <c r="X787" s="36"/>
      <c r="Y787" s="36"/>
      <c r="Z787" s="36"/>
      <c r="AA787" s="36"/>
      <c r="AB787" s="36"/>
      <c r="AC787" s="36"/>
      <c r="AD787" s="36"/>
      <c r="AE787" s="36"/>
      <c r="AT787" s="19" t="s">
        <v>156</v>
      </c>
      <c r="AU787" s="19" t="s">
        <v>154</v>
      </c>
    </row>
    <row r="788" spans="1:65" s="14" customFormat="1" ht="11.25">
      <c r="B788" s="209"/>
      <c r="C788" s="210"/>
      <c r="D788" s="200" t="s">
        <v>158</v>
      </c>
      <c r="E788" s="211" t="s">
        <v>19</v>
      </c>
      <c r="F788" s="212" t="s">
        <v>767</v>
      </c>
      <c r="G788" s="210"/>
      <c r="H788" s="213">
        <v>546.81200000000001</v>
      </c>
      <c r="I788" s="214"/>
      <c r="J788" s="210"/>
      <c r="K788" s="210"/>
      <c r="L788" s="215"/>
      <c r="M788" s="216"/>
      <c r="N788" s="217"/>
      <c r="O788" s="217"/>
      <c r="P788" s="217"/>
      <c r="Q788" s="217"/>
      <c r="R788" s="217"/>
      <c r="S788" s="217"/>
      <c r="T788" s="218"/>
      <c r="AT788" s="219" t="s">
        <v>158</v>
      </c>
      <c r="AU788" s="219" t="s">
        <v>154</v>
      </c>
      <c r="AV788" s="14" t="s">
        <v>81</v>
      </c>
      <c r="AW788" s="14" t="s">
        <v>33</v>
      </c>
      <c r="AX788" s="14" t="s">
        <v>79</v>
      </c>
      <c r="AY788" s="219" t="s">
        <v>146</v>
      </c>
    </row>
    <row r="789" spans="1:65" s="2" customFormat="1" ht="24.2" customHeight="1">
      <c r="A789" s="36"/>
      <c r="B789" s="37"/>
      <c r="C789" s="180" t="s">
        <v>742</v>
      </c>
      <c r="D789" s="180" t="s">
        <v>149</v>
      </c>
      <c r="E789" s="181" t="s">
        <v>768</v>
      </c>
      <c r="F789" s="182" t="s">
        <v>769</v>
      </c>
      <c r="G789" s="183" t="s">
        <v>212</v>
      </c>
      <c r="H789" s="184">
        <v>36.469000000000001</v>
      </c>
      <c r="I789" s="185"/>
      <c r="J789" s="186">
        <f>ROUND(I789*H789,2)</f>
        <v>0</v>
      </c>
      <c r="K789" s="182" t="s">
        <v>153</v>
      </c>
      <c r="L789" s="41"/>
      <c r="M789" s="187" t="s">
        <v>19</v>
      </c>
      <c r="N789" s="188" t="s">
        <v>43</v>
      </c>
      <c r="O789" s="66"/>
      <c r="P789" s="189">
        <f>O789*H789</f>
        <v>0</v>
      </c>
      <c r="Q789" s="189">
        <v>0</v>
      </c>
      <c r="R789" s="189">
        <f>Q789*H789</f>
        <v>0</v>
      </c>
      <c r="S789" s="189">
        <v>0</v>
      </c>
      <c r="T789" s="190">
        <f>S789*H789</f>
        <v>0</v>
      </c>
      <c r="U789" s="36"/>
      <c r="V789" s="36"/>
      <c r="W789" s="36"/>
      <c r="X789" s="36"/>
      <c r="Y789" s="36"/>
      <c r="Z789" s="36"/>
      <c r="AA789" s="36"/>
      <c r="AB789" s="36"/>
      <c r="AC789" s="36"/>
      <c r="AD789" s="36"/>
      <c r="AE789" s="36"/>
      <c r="AR789" s="191" t="s">
        <v>154</v>
      </c>
      <c r="AT789" s="191" t="s">
        <v>149</v>
      </c>
      <c r="AU789" s="191" t="s">
        <v>154</v>
      </c>
      <c r="AY789" s="19" t="s">
        <v>146</v>
      </c>
      <c r="BE789" s="192">
        <f>IF(N789="základní",J789,0)</f>
        <v>0</v>
      </c>
      <c r="BF789" s="192">
        <f>IF(N789="snížená",J789,0)</f>
        <v>0</v>
      </c>
      <c r="BG789" s="192">
        <f>IF(N789="zákl. přenesená",J789,0)</f>
        <v>0</v>
      </c>
      <c r="BH789" s="192">
        <f>IF(N789="sníž. přenesená",J789,0)</f>
        <v>0</v>
      </c>
      <c r="BI789" s="192">
        <f>IF(N789="nulová",J789,0)</f>
        <v>0</v>
      </c>
      <c r="BJ789" s="19" t="s">
        <v>79</v>
      </c>
      <c r="BK789" s="192">
        <f>ROUND(I789*H789,2)</f>
        <v>0</v>
      </c>
      <c r="BL789" s="19" t="s">
        <v>154</v>
      </c>
      <c r="BM789" s="191" t="s">
        <v>770</v>
      </c>
    </row>
    <row r="790" spans="1:65" s="2" customFormat="1" ht="11.25">
      <c r="A790" s="36"/>
      <c r="B790" s="37"/>
      <c r="C790" s="38"/>
      <c r="D790" s="193" t="s">
        <v>156</v>
      </c>
      <c r="E790" s="38"/>
      <c r="F790" s="194" t="s">
        <v>771</v>
      </c>
      <c r="G790" s="38"/>
      <c r="H790" s="38"/>
      <c r="I790" s="195"/>
      <c r="J790" s="38"/>
      <c r="K790" s="38"/>
      <c r="L790" s="41"/>
      <c r="M790" s="196"/>
      <c r="N790" s="197"/>
      <c r="O790" s="66"/>
      <c r="P790" s="66"/>
      <c r="Q790" s="66"/>
      <c r="R790" s="66"/>
      <c r="S790" s="66"/>
      <c r="T790" s="67"/>
      <c r="U790" s="36"/>
      <c r="V790" s="36"/>
      <c r="W790" s="36"/>
      <c r="X790" s="36"/>
      <c r="Y790" s="36"/>
      <c r="Z790" s="36"/>
      <c r="AA790" s="36"/>
      <c r="AB790" s="36"/>
      <c r="AC790" s="36"/>
      <c r="AD790" s="36"/>
      <c r="AE790" s="36"/>
      <c r="AT790" s="19" t="s">
        <v>156</v>
      </c>
      <c r="AU790" s="19" t="s">
        <v>154</v>
      </c>
    </row>
    <row r="791" spans="1:65" s="14" customFormat="1" ht="11.25">
      <c r="B791" s="209"/>
      <c r="C791" s="210"/>
      <c r="D791" s="200" t="s">
        <v>158</v>
      </c>
      <c r="E791" s="211" t="s">
        <v>19</v>
      </c>
      <c r="F791" s="212" t="s">
        <v>772</v>
      </c>
      <c r="G791" s="210"/>
      <c r="H791" s="213">
        <v>36.469000000000001</v>
      </c>
      <c r="I791" s="214"/>
      <c r="J791" s="210"/>
      <c r="K791" s="210"/>
      <c r="L791" s="215"/>
      <c r="M791" s="216"/>
      <c r="N791" s="217"/>
      <c r="O791" s="217"/>
      <c r="P791" s="217"/>
      <c r="Q791" s="217"/>
      <c r="R791" s="217"/>
      <c r="S791" s="217"/>
      <c r="T791" s="218"/>
      <c r="AT791" s="219" t="s">
        <v>158</v>
      </c>
      <c r="AU791" s="219" t="s">
        <v>154</v>
      </c>
      <c r="AV791" s="14" t="s">
        <v>81</v>
      </c>
      <c r="AW791" s="14" t="s">
        <v>33</v>
      </c>
      <c r="AX791" s="14" t="s">
        <v>72</v>
      </c>
      <c r="AY791" s="219" t="s">
        <v>146</v>
      </c>
    </row>
    <row r="792" spans="1:65" s="15" customFormat="1" ht="11.25">
      <c r="B792" s="220"/>
      <c r="C792" s="221"/>
      <c r="D792" s="200" t="s">
        <v>158</v>
      </c>
      <c r="E792" s="222" t="s">
        <v>19</v>
      </c>
      <c r="F792" s="223" t="s">
        <v>162</v>
      </c>
      <c r="G792" s="221"/>
      <c r="H792" s="224">
        <v>36.469000000000001</v>
      </c>
      <c r="I792" s="225"/>
      <c r="J792" s="221"/>
      <c r="K792" s="221"/>
      <c r="L792" s="226"/>
      <c r="M792" s="227"/>
      <c r="N792" s="228"/>
      <c r="O792" s="228"/>
      <c r="P792" s="228"/>
      <c r="Q792" s="228"/>
      <c r="R792" s="228"/>
      <c r="S792" s="228"/>
      <c r="T792" s="229"/>
      <c r="AT792" s="230" t="s">
        <v>158</v>
      </c>
      <c r="AU792" s="230" t="s">
        <v>154</v>
      </c>
      <c r="AV792" s="15" t="s">
        <v>154</v>
      </c>
      <c r="AW792" s="15" t="s">
        <v>4</v>
      </c>
      <c r="AX792" s="15" t="s">
        <v>79</v>
      </c>
      <c r="AY792" s="230" t="s">
        <v>146</v>
      </c>
    </row>
    <row r="793" spans="1:65" s="16" customFormat="1" ht="20.85" customHeight="1">
      <c r="B793" s="241"/>
      <c r="C793" s="242"/>
      <c r="D793" s="243" t="s">
        <v>71</v>
      </c>
      <c r="E793" s="243" t="s">
        <v>773</v>
      </c>
      <c r="F793" s="243" t="s">
        <v>774</v>
      </c>
      <c r="G793" s="242"/>
      <c r="H793" s="242"/>
      <c r="I793" s="244"/>
      <c r="J793" s="245">
        <f>BK793</f>
        <v>0</v>
      </c>
      <c r="K793" s="242"/>
      <c r="L793" s="246"/>
      <c r="M793" s="247"/>
      <c r="N793" s="248"/>
      <c r="O793" s="248"/>
      <c r="P793" s="249">
        <f>SUM(P794:P795)</f>
        <v>0</v>
      </c>
      <c r="Q793" s="248"/>
      <c r="R793" s="249">
        <f>SUM(R794:R795)</f>
        <v>0</v>
      </c>
      <c r="S793" s="248"/>
      <c r="T793" s="250">
        <f>SUM(T794:T795)</f>
        <v>0</v>
      </c>
      <c r="AR793" s="251" t="s">
        <v>79</v>
      </c>
      <c r="AT793" s="252" t="s">
        <v>71</v>
      </c>
      <c r="AU793" s="252" t="s">
        <v>167</v>
      </c>
      <c r="AY793" s="251" t="s">
        <v>146</v>
      </c>
      <c r="BK793" s="253">
        <f>SUM(BK794:BK795)</f>
        <v>0</v>
      </c>
    </row>
    <row r="794" spans="1:65" s="2" customFormat="1" ht="33" customHeight="1">
      <c r="A794" s="36"/>
      <c r="B794" s="37"/>
      <c r="C794" s="180" t="s">
        <v>750</v>
      </c>
      <c r="D794" s="180" t="s">
        <v>149</v>
      </c>
      <c r="E794" s="181" t="s">
        <v>775</v>
      </c>
      <c r="F794" s="182" t="s">
        <v>776</v>
      </c>
      <c r="G794" s="183" t="s">
        <v>212</v>
      </c>
      <c r="H794" s="184">
        <v>26.689</v>
      </c>
      <c r="I794" s="185"/>
      <c r="J794" s="186">
        <f>ROUND(I794*H794,2)</f>
        <v>0</v>
      </c>
      <c r="K794" s="182" t="s">
        <v>153</v>
      </c>
      <c r="L794" s="41"/>
      <c r="M794" s="187" t="s">
        <v>19</v>
      </c>
      <c r="N794" s="188" t="s">
        <v>43</v>
      </c>
      <c r="O794" s="66"/>
      <c r="P794" s="189">
        <f>O794*H794</f>
        <v>0</v>
      </c>
      <c r="Q794" s="189">
        <v>0</v>
      </c>
      <c r="R794" s="189">
        <f>Q794*H794</f>
        <v>0</v>
      </c>
      <c r="S794" s="189">
        <v>0</v>
      </c>
      <c r="T794" s="190">
        <f>S794*H794</f>
        <v>0</v>
      </c>
      <c r="U794" s="36"/>
      <c r="V794" s="36"/>
      <c r="W794" s="36"/>
      <c r="X794" s="36"/>
      <c r="Y794" s="36"/>
      <c r="Z794" s="36"/>
      <c r="AA794" s="36"/>
      <c r="AB794" s="36"/>
      <c r="AC794" s="36"/>
      <c r="AD794" s="36"/>
      <c r="AE794" s="36"/>
      <c r="AR794" s="191" t="s">
        <v>154</v>
      </c>
      <c r="AT794" s="191" t="s">
        <v>149</v>
      </c>
      <c r="AU794" s="191" t="s">
        <v>154</v>
      </c>
      <c r="AY794" s="19" t="s">
        <v>146</v>
      </c>
      <c r="BE794" s="192">
        <f>IF(N794="základní",J794,0)</f>
        <v>0</v>
      </c>
      <c r="BF794" s="192">
        <f>IF(N794="snížená",J794,0)</f>
        <v>0</v>
      </c>
      <c r="BG794" s="192">
        <f>IF(N794="zákl. přenesená",J794,0)</f>
        <v>0</v>
      </c>
      <c r="BH794" s="192">
        <f>IF(N794="sníž. přenesená",J794,0)</f>
        <v>0</v>
      </c>
      <c r="BI794" s="192">
        <f>IF(N794="nulová",J794,0)</f>
        <v>0</v>
      </c>
      <c r="BJ794" s="19" t="s">
        <v>79</v>
      </c>
      <c r="BK794" s="192">
        <f>ROUND(I794*H794,2)</f>
        <v>0</v>
      </c>
      <c r="BL794" s="19" t="s">
        <v>154</v>
      </c>
      <c r="BM794" s="191" t="s">
        <v>777</v>
      </c>
    </row>
    <row r="795" spans="1:65" s="2" customFormat="1" ht="11.25">
      <c r="A795" s="36"/>
      <c r="B795" s="37"/>
      <c r="C795" s="38"/>
      <c r="D795" s="193" t="s">
        <v>156</v>
      </c>
      <c r="E795" s="38"/>
      <c r="F795" s="194" t="s">
        <v>778</v>
      </c>
      <c r="G795" s="38"/>
      <c r="H795" s="38"/>
      <c r="I795" s="195"/>
      <c r="J795" s="38"/>
      <c r="K795" s="38"/>
      <c r="L795" s="41"/>
      <c r="M795" s="196"/>
      <c r="N795" s="197"/>
      <c r="O795" s="66"/>
      <c r="P795" s="66"/>
      <c r="Q795" s="66"/>
      <c r="R795" s="66"/>
      <c r="S795" s="66"/>
      <c r="T795" s="67"/>
      <c r="U795" s="36"/>
      <c r="V795" s="36"/>
      <c r="W795" s="36"/>
      <c r="X795" s="36"/>
      <c r="Y795" s="36"/>
      <c r="Z795" s="36"/>
      <c r="AA795" s="36"/>
      <c r="AB795" s="36"/>
      <c r="AC795" s="36"/>
      <c r="AD795" s="36"/>
      <c r="AE795" s="36"/>
      <c r="AT795" s="19" t="s">
        <v>156</v>
      </c>
      <c r="AU795" s="19" t="s">
        <v>154</v>
      </c>
    </row>
    <row r="796" spans="1:65" s="16" customFormat="1" ht="20.85" customHeight="1">
      <c r="B796" s="241"/>
      <c r="C796" s="242"/>
      <c r="D796" s="243" t="s">
        <v>71</v>
      </c>
      <c r="E796" s="243" t="s">
        <v>779</v>
      </c>
      <c r="F796" s="243" t="s">
        <v>780</v>
      </c>
      <c r="G796" s="242"/>
      <c r="H796" s="242"/>
      <c r="I796" s="244"/>
      <c r="J796" s="245">
        <f>BK796</f>
        <v>0</v>
      </c>
      <c r="K796" s="242"/>
      <c r="L796" s="246"/>
      <c r="M796" s="247"/>
      <c r="N796" s="248"/>
      <c r="O796" s="248"/>
      <c r="P796" s="249">
        <f>SUM(P797:P806)</f>
        <v>0</v>
      </c>
      <c r="Q796" s="248"/>
      <c r="R796" s="249">
        <f>SUM(R797:R806)</f>
        <v>0</v>
      </c>
      <c r="S796" s="248"/>
      <c r="T796" s="250">
        <f>SUM(T797:T806)</f>
        <v>0</v>
      </c>
      <c r="AR796" s="251" t="s">
        <v>79</v>
      </c>
      <c r="AT796" s="252" t="s">
        <v>71</v>
      </c>
      <c r="AU796" s="252" t="s">
        <v>167</v>
      </c>
      <c r="AY796" s="251" t="s">
        <v>146</v>
      </c>
      <c r="BK796" s="253">
        <f>SUM(BK797:BK806)</f>
        <v>0</v>
      </c>
    </row>
    <row r="797" spans="1:65" s="2" customFormat="1" ht="16.5" customHeight="1">
      <c r="A797" s="36"/>
      <c r="B797" s="37"/>
      <c r="C797" s="180" t="s">
        <v>781</v>
      </c>
      <c r="D797" s="180" t="s">
        <v>149</v>
      </c>
      <c r="E797" s="181" t="s">
        <v>782</v>
      </c>
      <c r="F797" s="182" t="s">
        <v>783</v>
      </c>
      <c r="G797" s="183" t="s">
        <v>784</v>
      </c>
      <c r="H797" s="184">
        <v>1</v>
      </c>
      <c r="I797" s="185"/>
      <c r="J797" s="186">
        <f>ROUND(I797*H797,2)</f>
        <v>0</v>
      </c>
      <c r="K797" s="182" t="s">
        <v>188</v>
      </c>
      <c r="L797" s="41"/>
      <c r="M797" s="187" t="s">
        <v>19</v>
      </c>
      <c r="N797" s="188" t="s">
        <v>43</v>
      </c>
      <c r="O797" s="66"/>
      <c r="P797" s="189">
        <f>O797*H797</f>
        <v>0</v>
      </c>
      <c r="Q797" s="189">
        <v>0</v>
      </c>
      <c r="R797" s="189">
        <f>Q797*H797</f>
        <v>0</v>
      </c>
      <c r="S797" s="189">
        <v>0</v>
      </c>
      <c r="T797" s="190">
        <f>S797*H797</f>
        <v>0</v>
      </c>
      <c r="U797" s="36"/>
      <c r="V797" s="36"/>
      <c r="W797" s="36"/>
      <c r="X797" s="36"/>
      <c r="Y797" s="36"/>
      <c r="Z797" s="36"/>
      <c r="AA797" s="36"/>
      <c r="AB797" s="36"/>
      <c r="AC797" s="36"/>
      <c r="AD797" s="36"/>
      <c r="AE797" s="36"/>
      <c r="AR797" s="191" t="s">
        <v>154</v>
      </c>
      <c r="AT797" s="191" t="s">
        <v>149</v>
      </c>
      <c r="AU797" s="191" t="s">
        <v>154</v>
      </c>
      <c r="AY797" s="19" t="s">
        <v>146</v>
      </c>
      <c r="BE797" s="192">
        <f>IF(N797="základní",J797,0)</f>
        <v>0</v>
      </c>
      <c r="BF797" s="192">
        <f>IF(N797="snížená",J797,0)</f>
        <v>0</v>
      </c>
      <c r="BG797" s="192">
        <f>IF(N797="zákl. přenesená",J797,0)</f>
        <v>0</v>
      </c>
      <c r="BH797" s="192">
        <f>IF(N797="sníž. přenesená",J797,0)</f>
        <v>0</v>
      </c>
      <c r="BI797" s="192">
        <f>IF(N797="nulová",J797,0)</f>
        <v>0</v>
      </c>
      <c r="BJ797" s="19" t="s">
        <v>79</v>
      </c>
      <c r="BK797" s="192">
        <f>ROUND(I797*H797,2)</f>
        <v>0</v>
      </c>
      <c r="BL797" s="19" t="s">
        <v>154</v>
      </c>
      <c r="BM797" s="191" t="s">
        <v>785</v>
      </c>
    </row>
    <row r="798" spans="1:65" s="2" customFormat="1" ht="16.5" customHeight="1">
      <c r="A798" s="36"/>
      <c r="B798" s="37"/>
      <c r="C798" s="180" t="s">
        <v>786</v>
      </c>
      <c r="D798" s="180" t="s">
        <v>149</v>
      </c>
      <c r="E798" s="181" t="s">
        <v>787</v>
      </c>
      <c r="F798" s="182" t="s">
        <v>788</v>
      </c>
      <c r="G798" s="183" t="s">
        <v>784</v>
      </c>
      <c r="H798" s="184">
        <v>1</v>
      </c>
      <c r="I798" s="185"/>
      <c r="J798" s="186">
        <f>ROUND(I798*H798,2)</f>
        <v>0</v>
      </c>
      <c r="K798" s="182" t="s">
        <v>188</v>
      </c>
      <c r="L798" s="41"/>
      <c r="M798" s="187" t="s">
        <v>19</v>
      </c>
      <c r="N798" s="188" t="s">
        <v>43</v>
      </c>
      <c r="O798" s="66"/>
      <c r="P798" s="189">
        <f>O798*H798</f>
        <v>0</v>
      </c>
      <c r="Q798" s="189">
        <v>0</v>
      </c>
      <c r="R798" s="189">
        <f>Q798*H798</f>
        <v>0</v>
      </c>
      <c r="S798" s="189">
        <v>0</v>
      </c>
      <c r="T798" s="190">
        <f>S798*H798</f>
        <v>0</v>
      </c>
      <c r="U798" s="36"/>
      <c r="V798" s="36"/>
      <c r="W798" s="36"/>
      <c r="X798" s="36"/>
      <c r="Y798" s="36"/>
      <c r="Z798" s="36"/>
      <c r="AA798" s="36"/>
      <c r="AB798" s="36"/>
      <c r="AC798" s="36"/>
      <c r="AD798" s="36"/>
      <c r="AE798" s="36"/>
      <c r="AR798" s="191" t="s">
        <v>154</v>
      </c>
      <c r="AT798" s="191" t="s">
        <v>149</v>
      </c>
      <c r="AU798" s="191" t="s">
        <v>154</v>
      </c>
      <c r="AY798" s="19" t="s">
        <v>146</v>
      </c>
      <c r="BE798" s="192">
        <f>IF(N798="základní",J798,0)</f>
        <v>0</v>
      </c>
      <c r="BF798" s="192">
        <f>IF(N798="snížená",J798,0)</f>
        <v>0</v>
      </c>
      <c r="BG798" s="192">
        <f>IF(N798="zákl. přenesená",J798,0)</f>
        <v>0</v>
      </c>
      <c r="BH798" s="192">
        <f>IF(N798="sníž. přenesená",J798,0)</f>
        <v>0</v>
      </c>
      <c r="BI798" s="192">
        <f>IF(N798="nulová",J798,0)</f>
        <v>0</v>
      </c>
      <c r="BJ798" s="19" t="s">
        <v>79</v>
      </c>
      <c r="BK798" s="192">
        <f>ROUND(I798*H798,2)</f>
        <v>0</v>
      </c>
      <c r="BL798" s="19" t="s">
        <v>154</v>
      </c>
      <c r="BM798" s="191" t="s">
        <v>789</v>
      </c>
    </row>
    <row r="799" spans="1:65" s="2" customFormat="1" ht="16.5" customHeight="1">
      <c r="A799" s="36"/>
      <c r="B799" s="37"/>
      <c r="C799" s="180" t="s">
        <v>790</v>
      </c>
      <c r="D799" s="180" t="s">
        <v>149</v>
      </c>
      <c r="E799" s="181" t="s">
        <v>791</v>
      </c>
      <c r="F799" s="182" t="s">
        <v>792</v>
      </c>
      <c r="G799" s="183" t="s">
        <v>227</v>
      </c>
      <c r="H799" s="184">
        <v>1</v>
      </c>
      <c r="I799" s="185"/>
      <c r="J799" s="186">
        <f>ROUND(I799*H799,2)</f>
        <v>0</v>
      </c>
      <c r="K799" s="182" t="s">
        <v>188</v>
      </c>
      <c r="L799" s="41"/>
      <c r="M799" s="187" t="s">
        <v>19</v>
      </c>
      <c r="N799" s="188" t="s">
        <v>43</v>
      </c>
      <c r="O799" s="66"/>
      <c r="P799" s="189">
        <f>O799*H799</f>
        <v>0</v>
      </c>
      <c r="Q799" s="189">
        <v>0</v>
      </c>
      <c r="R799" s="189">
        <f>Q799*H799</f>
        <v>0</v>
      </c>
      <c r="S799" s="189">
        <v>0</v>
      </c>
      <c r="T799" s="190">
        <f>S799*H799</f>
        <v>0</v>
      </c>
      <c r="U799" s="36"/>
      <c r="V799" s="36"/>
      <c r="W799" s="36"/>
      <c r="X799" s="36"/>
      <c r="Y799" s="36"/>
      <c r="Z799" s="36"/>
      <c r="AA799" s="36"/>
      <c r="AB799" s="36"/>
      <c r="AC799" s="36"/>
      <c r="AD799" s="36"/>
      <c r="AE799" s="36"/>
      <c r="AR799" s="191" t="s">
        <v>154</v>
      </c>
      <c r="AT799" s="191" t="s">
        <v>149</v>
      </c>
      <c r="AU799" s="191" t="s">
        <v>154</v>
      </c>
      <c r="AY799" s="19" t="s">
        <v>146</v>
      </c>
      <c r="BE799" s="192">
        <f>IF(N799="základní",J799,0)</f>
        <v>0</v>
      </c>
      <c r="BF799" s="192">
        <f>IF(N799="snížená",J799,0)</f>
        <v>0</v>
      </c>
      <c r="BG799" s="192">
        <f>IF(N799="zákl. přenesená",J799,0)</f>
        <v>0</v>
      </c>
      <c r="BH799" s="192">
        <f>IF(N799="sníž. přenesená",J799,0)</f>
        <v>0</v>
      </c>
      <c r="BI799" s="192">
        <f>IF(N799="nulová",J799,0)</f>
        <v>0</v>
      </c>
      <c r="BJ799" s="19" t="s">
        <v>79</v>
      </c>
      <c r="BK799" s="192">
        <f>ROUND(I799*H799,2)</f>
        <v>0</v>
      </c>
      <c r="BL799" s="19" t="s">
        <v>154</v>
      </c>
      <c r="BM799" s="191" t="s">
        <v>793</v>
      </c>
    </row>
    <row r="800" spans="1:65" s="2" customFormat="1" ht="16.5" customHeight="1">
      <c r="A800" s="36"/>
      <c r="B800" s="37"/>
      <c r="C800" s="180" t="s">
        <v>794</v>
      </c>
      <c r="D800" s="180" t="s">
        <v>149</v>
      </c>
      <c r="E800" s="181" t="s">
        <v>795</v>
      </c>
      <c r="F800" s="182" t="s">
        <v>796</v>
      </c>
      <c r="G800" s="183" t="s">
        <v>227</v>
      </c>
      <c r="H800" s="184">
        <v>1</v>
      </c>
      <c r="I800" s="185"/>
      <c r="J800" s="186">
        <f>ROUND(I800*H800,2)</f>
        <v>0</v>
      </c>
      <c r="K800" s="182" t="s">
        <v>188</v>
      </c>
      <c r="L800" s="41"/>
      <c r="M800" s="187" t="s">
        <v>19</v>
      </c>
      <c r="N800" s="188" t="s">
        <v>43</v>
      </c>
      <c r="O800" s="66"/>
      <c r="P800" s="189">
        <f>O800*H800</f>
        <v>0</v>
      </c>
      <c r="Q800" s="189">
        <v>0</v>
      </c>
      <c r="R800" s="189">
        <f>Q800*H800</f>
        <v>0</v>
      </c>
      <c r="S800" s="189">
        <v>0</v>
      </c>
      <c r="T800" s="190">
        <f>S800*H800</f>
        <v>0</v>
      </c>
      <c r="U800" s="36"/>
      <c r="V800" s="36"/>
      <c r="W800" s="36"/>
      <c r="X800" s="36"/>
      <c r="Y800" s="36"/>
      <c r="Z800" s="36"/>
      <c r="AA800" s="36"/>
      <c r="AB800" s="36"/>
      <c r="AC800" s="36"/>
      <c r="AD800" s="36"/>
      <c r="AE800" s="36"/>
      <c r="AR800" s="191" t="s">
        <v>154</v>
      </c>
      <c r="AT800" s="191" t="s">
        <v>149</v>
      </c>
      <c r="AU800" s="191" t="s">
        <v>154</v>
      </c>
      <c r="AY800" s="19" t="s">
        <v>146</v>
      </c>
      <c r="BE800" s="192">
        <f>IF(N800="základní",J800,0)</f>
        <v>0</v>
      </c>
      <c r="BF800" s="192">
        <f>IF(N800="snížená",J800,0)</f>
        <v>0</v>
      </c>
      <c r="BG800" s="192">
        <f>IF(N800="zákl. přenesená",J800,0)</f>
        <v>0</v>
      </c>
      <c r="BH800" s="192">
        <f>IF(N800="sníž. přenesená",J800,0)</f>
        <v>0</v>
      </c>
      <c r="BI800" s="192">
        <f>IF(N800="nulová",J800,0)</f>
        <v>0</v>
      </c>
      <c r="BJ800" s="19" t="s">
        <v>79</v>
      </c>
      <c r="BK800" s="192">
        <f>ROUND(I800*H800,2)</f>
        <v>0</v>
      </c>
      <c r="BL800" s="19" t="s">
        <v>154</v>
      </c>
      <c r="BM800" s="191" t="s">
        <v>797</v>
      </c>
    </row>
    <row r="801" spans="1:65" s="2" customFormat="1" ht="16.5" customHeight="1">
      <c r="A801" s="36"/>
      <c r="B801" s="37"/>
      <c r="C801" s="180" t="s">
        <v>798</v>
      </c>
      <c r="D801" s="180" t="s">
        <v>149</v>
      </c>
      <c r="E801" s="181" t="s">
        <v>799</v>
      </c>
      <c r="F801" s="182" t="s">
        <v>800</v>
      </c>
      <c r="G801" s="183" t="s">
        <v>212</v>
      </c>
      <c r="H801" s="184">
        <v>2.4</v>
      </c>
      <c r="I801" s="185"/>
      <c r="J801" s="186">
        <f>ROUND(I801*H801,2)</f>
        <v>0</v>
      </c>
      <c r="K801" s="182" t="s">
        <v>188</v>
      </c>
      <c r="L801" s="41"/>
      <c r="M801" s="187" t="s">
        <v>19</v>
      </c>
      <c r="N801" s="188" t="s">
        <v>43</v>
      </c>
      <c r="O801" s="66"/>
      <c r="P801" s="189">
        <f>O801*H801</f>
        <v>0</v>
      </c>
      <c r="Q801" s="189">
        <v>0</v>
      </c>
      <c r="R801" s="189">
        <f>Q801*H801</f>
        <v>0</v>
      </c>
      <c r="S801" s="189">
        <v>0</v>
      </c>
      <c r="T801" s="190">
        <f>S801*H801</f>
        <v>0</v>
      </c>
      <c r="U801" s="36"/>
      <c r="V801" s="36"/>
      <c r="W801" s="36"/>
      <c r="X801" s="36"/>
      <c r="Y801" s="36"/>
      <c r="Z801" s="36"/>
      <c r="AA801" s="36"/>
      <c r="AB801" s="36"/>
      <c r="AC801" s="36"/>
      <c r="AD801" s="36"/>
      <c r="AE801" s="36"/>
      <c r="AR801" s="191" t="s">
        <v>154</v>
      </c>
      <c r="AT801" s="191" t="s">
        <v>149</v>
      </c>
      <c r="AU801" s="191" t="s">
        <v>154</v>
      </c>
      <c r="AY801" s="19" t="s">
        <v>146</v>
      </c>
      <c r="BE801" s="192">
        <f>IF(N801="základní",J801,0)</f>
        <v>0</v>
      </c>
      <c r="BF801" s="192">
        <f>IF(N801="snížená",J801,0)</f>
        <v>0</v>
      </c>
      <c r="BG801" s="192">
        <f>IF(N801="zákl. přenesená",J801,0)</f>
        <v>0</v>
      </c>
      <c r="BH801" s="192">
        <f>IF(N801="sníž. přenesená",J801,0)</f>
        <v>0</v>
      </c>
      <c r="BI801" s="192">
        <f>IF(N801="nulová",J801,0)</f>
        <v>0</v>
      </c>
      <c r="BJ801" s="19" t="s">
        <v>79</v>
      </c>
      <c r="BK801" s="192">
        <f>ROUND(I801*H801,2)</f>
        <v>0</v>
      </c>
      <c r="BL801" s="19" t="s">
        <v>154</v>
      </c>
      <c r="BM801" s="191" t="s">
        <v>801</v>
      </c>
    </row>
    <row r="802" spans="1:65" s="13" customFormat="1" ht="11.25">
      <c r="B802" s="198"/>
      <c r="C802" s="199"/>
      <c r="D802" s="200" t="s">
        <v>158</v>
      </c>
      <c r="E802" s="201" t="s">
        <v>19</v>
      </c>
      <c r="F802" s="202" t="s">
        <v>802</v>
      </c>
      <c r="G802" s="199"/>
      <c r="H802" s="201" t="s">
        <v>19</v>
      </c>
      <c r="I802" s="203"/>
      <c r="J802" s="199"/>
      <c r="K802" s="199"/>
      <c r="L802" s="204"/>
      <c r="M802" s="205"/>
      <c r="N802" s="206"/>
      <c r="O802" s="206"/>
      <c r="P802" s="206"/>
      <c r="Q802" s="206"/>
      <c r="R802" s="206"/>
      <c r="S802" s="206"/>
      <c r="T802" s="207"/>
      <c r="AT802" s="208" t="s">
        <v>158</v>
      </c>
      <c r="AU802" s="208" t="s">
        <v>154</v>
      </c>
      <c r="AV802" s="13" t="s">
        <v>79</v>
      </c>
      <c r="AW802" s="13" t="s">
        <v>33</v>
      </c>
      <c r="AX802" s="13" t="s">
        <v>72</v>
      </c>
      <c r="AY802" s="208" t="s">
        <v>146</v>
      </c>
    </row>
    <row r="803" spans="1:65" s="14" customFormat="1" ht="11.25">
      <c r="B803" s="209"/>
      <c r="C803" s="210"/>
      <c r="D803" s="200" t="s">
        <v>158</v>
      </c>
      <c r="E803" s="211" t="s">
        <v>19</v>
      </c>
      <c r="F803" s="212" t="s">
        <v>803</v>
      </c>
      <c r="G803" s="210"/>
      <c r="H803" s="213">
        <v>2.4</v>
      </c>
      <c r="I803" s="214"/>
      <c r="J803" s="210"/>
      <c r="K803" s="210"/>
      <c r="L803" s="215"/>
      <c r="M803" s="216"/>
      <c r="N803" s="217"/>
      <c r="O803" s="217"/>
      <c r="P803" s="217"/>
      <c r="Q803" s="217"/>
      <c r="R803" s="217"/>
      <c r="S803" s="217"/>
      <c r="T803" s="218"/>
      <c r="AT803" s="219" t="s">
        <v>158</v>
      </c>
      <c r="AU803" s="219" t="s">
        <v>154</v>
      </c>
      <c r="AV803" s="14" t="s">
        <v>81</v>
      </c>
      <c r="AW803" s="14" t="s">
        <v>33</v>
      </c>
      <c r="AX803" s="14" t="s">
        <v>72</v>
      </c>
      <c r="AY803" s="219" t="s">
        <v>146</v>
      </c>
    </row>
    <row r="804" spans="1:65" s="15" customFormat="1" ht="11.25">
      <c r="B804" s="220"/>
      <c r="C804" s="221"/>
      <c r="D804" s="200" t="s">
        <v>158</v>
      </c>
      <c r="E804" s="222" t="s">
        <v>19</v>
      </c>
      <c r="F804" s="223" t="s">
        <v>162</v>
      </c>
      <c r="G804" s="221"/>
      <c r="H804" s="224">
        <v>2.4</v>
      </c>
      <c r="I804" s="225"/>
      <c r="J804" s="221"/>
      <c r="K804" s="221"/>
      <c r="L804" s="226"/>
      <c r="M804" s="227"/>
      <c r="N804" s="228"/>
      <c r="O804" s="228"/>
      <c r="P804" s="228"/>
      <c r="Q804" s="228"/>
      <c r="R804" s="228"/>
      <c r="S804" s="228"/>
      <c r="T804" s="229"/>
      <c r="AT804" s="230" t="s">
        <v>158</v>
      </c>
      <c r="AU804" s="230" t="s">
        <v>154</v>
      </c>
      <c r="AV804" s="15" t="s">
        <v>154</v>
      </c>
      <c r="AW804" s="15" t="s">
        <v>4</v>
      </c>
      <c r="AX804" s="15" t="s">
        <v>79</v>
      </c>
      <c r="AY804" s="230" t="s">
        <v>146</v>
      </c>
    </row>
    <row r="805" spans="1:65" s="2" customFormat="1" ht="16.5" customHeight="1">
      <c r="A805" s="36"/>
      <c r="B805" s="37"/>
      <c r="C805" s="180" t="s">
        <v>804</v>
      </c>
      <c r="D805" s="180" t="s">
        <v>149</v>
      </c>
      <c r="E805" s="181" t="s">
        <v>805</v>
      </c>
      <c r="F805" s="182" t="s">
        <v>806</v>
      </c>
      <c r="G805" s="183" t="s">
        <v>807</v>
      </c>
      <c r="H805" s="184">
        <v>1</v>
      </c>
      <c r="I805" s="185"/>
      <c r="J805" s="186">
        <f>ROUND(I805*H805,2)</f>
        <v>0</v>
      </c>
      <c r="K805" s="182" t="s">
        <v>188</v>
      </c>
      <c r="L805" s="41"/>
      <c r="M805" s="187" t="s">
        <v>19</v>
      </c>
      <c r="N805" s="188" t="s">
        <v>43</v>
      </c>
      <c r="O805" s="66"/>
      <c r="P805" s="189">
        <f>O805*H805</f>
        <v>0</v>
      </c>
      <c r="Q805" s="189">
        <v>0</v>
      </c>
      <c r="R805" s="189">
        <f>Q805*H805</f>
        <v>0</v>
      </c>
      <c r="S805" s="189">
        <v>0</v>
      </c>
      <c r="T805" s="190">
        <f>S805*H805</f>
        <v>0</v>
      </c>
      <c r="U805" s="36"/>
      <c r="V805" s="36"/>
      <c r="W805" s="36"/>
      <c r="X805" s="36"/>
      <c r="Y805" s="36"/>
      <c r="Z805" s="36"/>
      <c r="AA805" s="36"/>
      <c r="AB805" s="36"/>
      <c r="AC805" s="36"/>
      <c r="AD805" s="36"/>
      <c r="AE805" s="36"/>
      <c r="AR805" s="191" t="s">
        <v>154</v>
      </c>
      <c r="AT805" s="191" t="s">
        <v>149</v>
      </c>
      <c r="AU805" s="191" t="s">
        <v>154</v>
      </c>
      <c r="AY805" s="19" t="s">
        <v>146</v>
      </c>
      <c r="BE805" s="192">
        <f>IF(N805="základní",J805,0)</f>
        <v>0</v>
      </c>
      <c r="BF805" s="192">
        <f>IF(N805="snížená",J805,0)</f>
        <v>0</v>
      </c>
      <c r="BG805" s="192">
        <f>IF(N805="zákl. přenesená",J805,0)</f>
        <v>0</v>
      </c>
      <c r="BH805" s="192">
        <f>IF(N805="sníž. přenesená",J805,0)</f>
        <v>0</v>
      </c>
      <c r="BI805" s="192">
        <f>IF(N805="nulová",J805,0)</f>
        <v>0</v>
      </c>
      <c r="BJ805" s="19" t="s">
        <v>79</v>
      </c>
      <c r="BK805" s="192">
        <f>ROUND(I805*H805,2)</f>
        <v>0</v>
      </c>
      <c r="BL805" s="19" t="s">
        <v>154</v>
      </c>
      <c r="BM805" s="191" t="s">
        <v>808</v>
      </c>
    </row>
    <row r="806" spans="1:65" s="2" customFormat="1" ht="16.5" customHeight="1">
      <c r="A806" s="36"/>
      <c r="B806" s="37"/>
      <c r="C806" s="180" t="s">
        <v>809</v>
      </c>
      <c r="D806" s="180" t="s">
        <v>149</v>
      </c>
      <c r="E806" s="181" t="s">
        <v>810</v>
      </c>
      <c r="F806" s="182" t="s">
        <v>811</v>
      </c>
      <c r="G806" s="183" t="s">
        <v>807</v>
      </c>
      <c r="H806" s="184">
        <v>1</v>
      </c>
      <c r="I806" s="185"/>
      <c r="J806" s="186">
        <f>ROUND(I806*H806,2)</f>
        <v>0</v>
      </c>
      <c r="K806" s="182" t="s">
        <v>188</v>
      </c>
      <c r="L806" s="41"/>
      <c r="M806" s="187" t="s">
        <v>19</v>
      </c>
      <c r="N806" s="188" t="s">
        <v>43</v>
      </c>
      <c r="O806" s="66"/>
      <c r="P806" s="189">
        <f>O806*H806</f>
        <v>0</v>
      </c>
      <c r="Q806" s="189">
        <v>0</v>
      </c>
      <c r="R806" s="189">
        <f>Q806*H806</f>
        <v>0</v>
      </c>
      <c r="S806" s="189">
        <v>0</v>
      </c>
      <c r="T806" s="190">
        <f>S806*H806</f>
        <v>0</v>
      </c>
      <c r="U806" s="36"/>
      <c r="V806" s="36"/>
      <c r="W806" s="36"/>
      <c r="X806" s="36"/>
      <c r="Y806" s="36"/>
      <c r="Z806" s="36"/>
      <c r="AA806" s="36"/>
      <c r="AB806" s="36"/>
      <c r="AC806" s="36"/>
      <c r="AD806" s="36"/>
      <c r="AE806" s="36"/>
      <c r="AR806" s="191" t="s">
        <v>154</v>
      </c>
      <c r="AT806" s="191" t="s">
        <v>149</v>
      </c>
      <c r="AU806" s="191" t="s">
        <v>154</v>
      </c>
      <c r="AY806" s="19" t="s">
        <v>146</v>
      </c>
      <c r="BE806" s="192">
        <f>IF(N806="základní",J806,0)</f>
        <v>0</v>
      </c>
      <c r="BF806" s="192">
        <f>IF(N806="snížená",J806,0)</f>
        <v>0</v>
      </c>
      <c r="BG806" s="192">
        <f>IF(N806="zákl. přenesená",J806,0)</f>
        <v>0</v>
      </c>
      <c r="BH806" s="192">
        <f>IF(N806="sníž. přenesená",J806,0)</f>
        <v>0</v>
      </c>
      <c r="BI806" s="192">
        <f>IF(N806="nulová",J806,0)</f>
        <v>0</v>
      </c>
      <c r="BJ806" s="19" t="s">
        <v>79</v>
      </c>
      <c r="BK806" s="192">
        <f>ROUND(I806*H806,2)</f>
        <v>0</v>
      </c>
      <c r="BL806" s="19" t="s">
        <v>154</v>
      </c>
      <c r="BM806" s="191" t="s">
        <v>812</v>
      </c>
    </row>
    <row r="807" spans="1:65" s="12" customFormat="1" ht="22.9" customHeight="1">
      <c r="B807" s="164"/>
      <c r="C807" s="165"/>
      <c r="D807" s="166" t="s">
        <v>71</v>
      </c>
      <c r="E807" s="178" t="s">
        <v>813</v>
      </c>
      <c r="F807" s="178" t="s">
        <v>814</v>
      </c>
      <c r="G807" s="165"/>
      <c r="H807" s="165"/>
      <c r="I807" s="168"/>
      <c r="J807" s="179">
        <f>BK807</f>
        <v>0</v>
      </c>
      <c r="K807" s="165"/>
      <c r="L807" s="170"/>
      <c r="M807" s="171"/>
      <c r="N807" s="172"/>
      <c r="O807" s="172"/>
      <c r="P807" s="173">
        <f>SUM(P808:P821)</f>
        <v>0</v>
      </c>
      <c r="Q807" s="172"/>
      <c r="R807" s="173">
        <f>SUM(R808:R821)</f>
        <v>1.218E-2</v>
      </c>
      <c r="S807" s="172"/>
      <c r="T807" s="174">
        <f>SUM(T808:T821)</f>
        <v>0</v>
      </c>
      <c r="AR807" s="175" t="s">
        <v>79</v>
      </c>
      <c r="AT807" s="176" t="s">
        <v>71</v>
      </c>
      <c r="AU807" s="176" t="s">
        <v>79</v>
      </c>
      <c r="AY807" s="175" t="s">
        <v>146</v>
      </c>
      <c r="BK807" s="177">
        <f>SUM(BK808:BK821)</f>
        <v>0</v>
      </c>
    </row>
    <row r="808" spans="1:65" s="2" customFormat="1" ht="16.5" customHeight="1">
      <c r="A808" s="36"/>
      <c r="B808" s="37"/>
      <c r="C808" s="180" t="s">
        <v>815</v>
      </c>
      <c r="D808" s="180" t="s">
        <v>149</v>
      </c>
      <c r="E808" s="181" t="s">
        <v>816</v>
      </c>
      <c r="F808" s="182" t="s">
        <v>817</v>
      </c>
      <c r="G808" s="183" t="s">
        <v>227</v>
      </c>
      <c r="H808" s="184">
        <v>1</v>
      </c>
      <c r="I808" s="185"/>
      <c r="J808" s="186">
        <f>ROUND(I808*H808,2)</f>
        <v>0</v>
      </c>
      <c r="K808" s="182" t="s">
        <v>153</v>
      </c>
      <c r="L808" s="41"/>
      <c r="M808" s="187" t="s">
        <v>19</v>
      </c>
      <c r="N808" s="188" t="s">
        <v>43</v>
      </c>
      <c r="O808" s="66"/>
      <c r="P808" s="189">
        <f>O808*H808</f>
        <v>0</v>
      </c>
      <c r="Q808" s="189">
        <v>1.8000000000000001E-4</v>
      </c>
      <c r="R808" s="189">
        <f>Q808*H808</f>
        <v>1.8000000000000001E-4</v>
      </c>
      <c r="S808" s="189">
        <v>0</v>
      </c>
      <c r="T808" s="190">
        <f>S808*H808</f>
        <v>0</v>
      </c>
      <c r="U808" s="36"/>
      <c r="V808" s="36"/>
      <c r="W808" s="36"/>
      <c r="X808" s="36"/>
      <c r="Y808" s="36"/>
      <c r="Z808" s="36"/>
      <c r="AA808" s="36"/>
      <c r="AB808" s="36"/>
      <c r="AC808" s="36"/>
      <c r="AD808" s="36"/>
      <c r="AE808" s="36"/>
      <c r="AR808" s="191" t="s">
        <v>154</v>
      </c>
      <c r="AT808" s="191" t="s">
        <v>149</v>
      </c>
      <c r="AU808" s="191" t="s">
        <v>81</v>
      </c>
      <c r="AY808" s="19" t="s">
        <v>146</v>
      </c>
      <c r="BE808" s="192">
        <f>IF(N808="základní",J808,0)</f>
        <v>0</v>
      </c>
      <c r="BF808" s="192">
        <f>IF(N808="snížená",J808,0)</f>
        <v>0</v>
      </c>
      <c r="BG808" s="192">
        <f>IF(N808="zákl. přenesená",J808,0)</f>
        <v>0</v>
      </c>
      <c r="BH808" s="192">
        <f>IF(N808="sníž. přenesená",J808,0)</f>
        <v>0</v>
      </c>
      <c r="BI808" s="192">
        <f>IF(N808="nulová",J808,0)</f>
        <v>0</v>
      </c>
      <c r="BJ808" s="19" t="s">
        <v>79</v>
      </c>
      <c r="BK808" s="192">
        <f>ROUND(I808*H808,2)</f>
        <v>0</v>
      </c>
      <c r="BL808" s="19" t="s">
        <v>154</v>
      </c>
      <c r="BM808" s="191" t="s">
        <v>818</v>
      </c>
    </row>
    <row r="809" spans="1:65" s="2" customFormat="1" ht="11.25">
      <c r="A809" s="36"/>
      <c r="B809" s="37"/>
      <c r="C809" s="38"/>
      <c r="D809" s="193" t="s">
        <v>156</v>
      </c>
      <c r="E809" s="38"/>
      <c r="F809" s="194" t="s">
        <v>819</v>
      </c>
      <c r="G809" s="38"/>
      <c r="H809" s="38"/>
      <c r="I809" s="195"/>
      <c r="J809" s="38"/>
      <c r="K809" s="38"/>
      <c r="L809" s="41"/>
      <c r="M809" s="196"/>
      <c r="N809" s="197"/>
      <c r="O809" s="66"/>
      <c r="P809" s="66"/>
      <c r="Q809" s="66"/>
      <c r="R809" s="66"/>
      <c r="S809" s="66"/>
      <c r="T809" s="67"/>
      <c r="U809" s="36"/>
      <c r="V809" s="36"/>
      <c r="W809" s="36"/>
      <c r="X809" s="36"/>
      <c r="Y809" s="36"/>
      <c r="Z809" s="36"/>
      <c r="AA809" s="36"/>
      <c r="AB809" s="36"/>
      <c r="AC809" s="36"/>
      <c r="AD809" s="36"/>
      <c r="AE809" s="36"/>
      <c r="AT809" s="19" t="s">
        <v>156</v>
      </c>
      <c r="AU809" s="19" t="s">
        <v>81</v>
      </c>
    </row>
    <row r="810" spans="1:65" s="13" customFormat="1" ht="11.25">
      <c r="B810" s="198"/>
      <c r="C810" s="199"/>
      <c r="D810" s="200" t="s">
        <v>158</v>
      </c>
      <c r="E810" s="201" t="s">
        <v>19</v>
      </c>
      <c r="F810" s="202" t="s">
        <v>159</v>
      </c>
      <c r="G810" s="199"/>
      <c r="H810" s="201" t="s">
        <v>19</v>
      </c>
      <c r="I810" s="203"/>
      <c r="J810" s="199"/>
      <c r="K810" s="199"/>
      <c r="L810" s="204"/>
      <c r="M810" s="205"/>
      <c r="N810" s="206"/>
      <c r="O810" s="206"/>
      <c r="P810" s="206"/>
      <c r="Q810" s="206"/>
      <c r="R810" s="206"/>
      <c r="S810" s="206"/>
      <c r="T810" s="207"/>
      <c r="AT810" s="208" t="s">
        <v>158</v>
      </c>
      <c r="AU810" s="208" t="s">
        <v>81</v>
      </c>
      <c r="AV810" s="13" t="s">
        <v>79</v>
      </c>
      <c r="AW810" s="13" t="s">
        <v>33</v>
      </c>
      <c r="AX810" s="13" t="s">
        <v>72</v>
      </c>
      <c r="AY810" s="208" t="s">
        <v>146</v>
      </c>
    </row>
    <row r="811" spans="1:65" s="13" customFormat="1" ht="11.25">
      <c r="B811" s="198"/>
      <c r="C811" s="199"/>
      <c r="D811" s="200" t="s">
        <v>158</v>
      </c>
      <c r="E811" s="201" t="s">
        <v>19</v>
      </c>
      <c r="F811" s="202" t="s">
        <v>820</v>
      </c>
      <c r="G811" s="199"/>
      <c r="H811" s="201" t="s">
        <v>19</v>
      </c>
      <c r="I811" s="203"/>
      <c r="J811" s="199"/>
      <c r="K811" s="199"/>
      <c r="L811" s="204"/>
      <c r="M811" s="205"/>
      <c r="N811" s="206"/>
      <c r="O811" s="206"/>
      <c r="P811" s="206"/>
      <c r="Q811" s="206"/>
      <c r="R811" s="206"/>
      <c r="S811" s="206"/>
      <c r="T811" s="207"/>
      <c r="AT811" s="208" t="s">
        <v>158</v>
      </c>
      <c r="AU811" s="208" t="s">
        <v>81</v>
      </c>
      <c r="AV811" s="13" t="s">
        <v>79</v>
      </c>
      <c r="AW811" s="13" t="s">
        <v>33</v>
      </c>
      <c r="AX811" s="13" t="s">
        <v>72</v>
      </c>
      <c r="AY811" s="208" t="s">
        <v>146</v>
      </c>
    </row>
    <row r="812" spans="1:65" s="13" customFormat="1" ht="11.25">
      <c r="B812" s="198"/>
      <c r="C812" s="199"/>
      <c r="D812" s="200" t="s">
        <v>158</v>
      </c>
      <c r="E812" s="201" t="s">
        <v>19</v>
      </c>
      <c r="F812" s="202" t="s">
        <v>160</v>
      </c>
      <c r="G812" s="199"/>
      <c r="H812" s="201" t="s">
        <v>19</v>
      </c>
      <c r="I812" s="203"/>
      <c r="J812" s="199"/>
      <c r="K812" s="199"/>
      <c r="L812" s="204"/>
      <c r="M812" s="205"/>
      <c r="N812" s="206"/>
      <c r="O812" s="206"/>
      <c r="P812" s="206"/>
      <c r="Q812" s="206"/>
      <c r="R812" s="206"/>
      <c r="S812" s="206"/>
      <c r="T812" s="207"/>
      <c r="AT812" s="208" t="s">
        <v>158</v>
      </c>
      <c r="AU812" s="208" t="s">
        <v>81</v>
      </c>
      <c r="AV812" s="13" t="s">
        <v>79</v>
      </c>
      <c r="AW812" s="13" t="s">
        <v>33</v>
      </c>
      <c r="AX812" s="13" t="s">
        <v>72</v>
      </c>
      <c r="AY812" s="208" t="s">
        <v>146</v>
      </c>
    </row>
    <row r="813" spans="1:65" s="14" customFormat="1" ht="11.25">
      <c r="B813" s="209"/>
      <c r="C813" s="210"/>
      <c r="D813" s="200" t="s">
        <v>158</v>
      </c>
      <c r="E813" s="211" t="s">
        <v>19</v>
      </c>
      <c r="F813" s="212" t="s">
        <v>79</v>
      </c>
      <c r="G813" s="210"/>
      <c r="H813" s="213">
        <v>1</v>
      </c>
      <c r="I813" s="214"/>
      <c r="J813" s="210"/>
      <c r="K813" s="210"/>
      <c r="L813" s="215"/>
      <c r="M813" s="216"/>
      <c r="N813" s="217"/>
      <c r="O813" s="217"/>
      <c r="P813" s="217"/>
      <c r="Q813" s="217"/>
      <c r="R813" s="217"/>
      <c r="S813" s="217"/>
      <c r="T813" s="218"/>
      <c r="AT813" s="219" t="s">
        <v>158</v>
      </c>
      <c r="AU813" s="219" t="s">
        <v>81</v>
      </c>
      <c r="AV813" s="14" t="s">
        <v>81</v>
      </c>
      <c r="AW813" s="14" t="s">
        <v>33</v>
      </c>
      <c r="AX813" s="14" t="s">
        <v>72</v>
      </c>
      <c r="AY813" s="219" t="s">
        <v>146</v>
      </c>
    </row>
    <row r="814" spans="1:65" s="15" customFormat="1" ht="11.25">
      <c r="B814" s="220"/>
      <c r="C814" s="221"/>
      <c r="D814" s="200" t="s">
        <v>158</v>
      </c>
      <c r="E814" s="222" t="s">
        <v>19</v>
      </c>
      <c r="F814" s="223" t="s">
        <v>162</v>
      </c>
      <c r="G814" s="221"/>
      <c r="H814" s="224">
        <v>1</v>
      </c>
      <c r="I814" s="225"/>
      <c r="J814" s="221"/>
      <c r="K814" s="221"/>
      <c r="L814" s="226"/>
      <c r="M814" s="227"/>
      <c r="N814" s="228"/>
      <c r="O814" s="228"/>
      <c r="P814" s="228"/>
      <c r="Q814" s="228"/>
      <c r="R814" s="228"/>
      <c r="S814" s="228"/>
      <c r="T814" s="229"/>
      <c r="AT814" s="230" t="s">
        <v>158</v>
      </c>
      <c r="AU814" s="230" t="s">
        <v>81</v>
      </c>
      <c r="AV814" s="15" t="s">
        <v>154</v>
      </c>
      <c r="AW814" s="15" t="s">
        <v>4</v>
      </c>
      <c r="AX814" s="15" t="s">
        <v>79</v>
      </c>
      <c r="AY814" s="230" t="s">
        <v>146</v>
      </c>
    </row>
    <row r="815" spans="1:65" s="2" customFormat="1" ht="16.5" customHeight="1">
      <c r="A815" s="36"/>
      <c r="B815" s="37"/>
      <c r="C815" s="231" t="s">
        <v>821</v>
      </c>
      <c r="D815" s="231" t="s">
        <v>239</v>
      </c>
      <c r="E815" s="232" t="s">
        <v>822</v>
      </c>
      <c r="F815" s="233" t="s">
        <v>823</v>
      </c>
      <c r="G815" s="234" t="s">
        <v>227</v>
      </c>
      <c r="H815" s="235">
        <v>1</v>
      </c>
      <c r="I815" s="236"/>
      <c r="J815" s="237">
        <f>ROUND(I815*H815,2)</f>
        <v>0</v>
      </c>
      <c r="K815" s="233" t="s">
        <v>153</v>
      </c>
      <c r="L815" s="238"/>
      <c r="M815" s="239" t="s">
        <v>19</v>
      </c>
      <c r="N815" s="240" t="s">
        <v>43</v>
      </c>
      <c r="O815" s="66"/>
      <c r="P815" s="189">
        <f>O815*H815</f>
        <v>0</v>
      </c>
      <c r="Q815" s="189">
        <v>1.2E-2</v>
      </c>
      <c r="R815" s="189">
        <f>Q815*H815</f>
        <v>1.2E-2</v>
      </c>
      <c r="S815" s="189">
        <v>0</v>
      </c>
      <c r="T815" s="190">
        <f>S815*H815</f>
        <v>0</v>
      </c>
      <c r="U815" s="36"/>
      <c r="V815" s="36"/>
      <c r="W815" s="36"/>
      <c r="X815" s="36"/>
      <c r="Y815" s="36"/>
      <c r="Z815" s="36"/>
      <c r="AA815" s="36"/>
      <c r="AB815" s="36"/>
      <c r="AC815" s="36"/>
      <c r="AD815" s="36"/>
      <c r="AE815" s="36"/>
      <c r="AR815" s="191" t="s">
        <v>198</v>
      </c>
      <c r="AT815" s="191" t="s">
        <v>239</v>
      </c>
      <c r="AU815" s="191" t="s">
        <v>81</v>
      </c>
      <c r="AY815" s="19" t="s">
        <v>146</v>
      </c>
      <c r="BE815" s="192">
        <f>IF(N815="základní",J815,0)</f>
        <v>0</v>
      </c>
      <c r="BF815" s="192">
        <f>IF(N815="snížená",J815,0)</f>
        <v>0</v>
      </c>
      <c r="BG815" s="192">
        <f>IF(N815="zákl. přenesená",J815,0)</f>
        <v>0</v>
      </c>
      <c r="BH815" s="192">
        <f>IF(N815="sníž. přenesená",J815,0)</f>
        <v>0</v>
      </c>
      <c r="BI815" s="192">
        <f>IF(N815="nulová",J815,0)</f>
        <v>0</v>
      </c>
      <c r="BJ815" s="19" t="s">
        <v>79</v>
      </c>
      <c r="BK815" s="192">
        <f>ROUND(I815*H815,2)</f>
        <v>0</v>
      </c>
      <c r="BL815" s="19" t="s">
        <v>154</v>
      </c>
      <c r="BM815" s="191" t="s">
        <v>824</v>
      </c>
    </row>
    <row r="816" spans="1:65" s="2" customFormat="1" ht="16.5" customHeight="1">
      <c r="A816" s="36"/>
      <c r="B816" s="37"/>
      <c r="C816" s="180" t="s">
        <v>825</v>
      </c>
      <c r="D816" s="180" t="s">
        <v>149</v>
      </c>
      <c r="E816" s="181" t="s">
        <v>826</v>
      </c>
      <c r="F816" s="182" t="s">
        <v>827</v>
      </c>
      <c r="G816" s="183" t="s">
        <v>227</v>
      </c>
      <c r="H816" s="184">
        <v>1</v>
      </c>
      <c r="I816" s="185"/>
      <c r="J816" s="186">
        <f>ROUND(I816*H816,2)</f>
        <v>0</v>
      </c>
      <c r="K816" s="182" t="s">
        <v>188</v>
      </c>
      <c r="L816" s="41"/>
      <c r="M816" s="187" t="s">
        <v>19</v>
      </c>
      <c r="N816" s="188" t="s">
        <v>43</v>
      </c>
      <c r="O816" s="66"/>
      <c r="P816" s="189">
        <f>O816*H816</f>
        <v>0</v>
      </c>
      <c r="Q816" s="189">
        <v>0</v>
      </c>
      <c r="R816" s="189">
        <f>Q816*H816</f>
        <v>0</v>
      </c>
      <c r="S816" s="189">
        <v>0</v>
      </c>
      <c r="T816" s="190">
        <f>S816*H816</f>
        <v>0</v>
      </c>
      <c r="U816" s="36"/>
      <c r="V816" s="36"/>
      <c r="W816" s="36"/>
      <c r="X816" s="36"/>
      <c r="Y816" s="36"/>
      <c r="Z816" s="36"/>
      <c r="AA816" s="36"/>
      <c r="AB816" s="36"/>
      <c r="AC816" s="36"/>
      <c r="AD816" s="36"/>
      <c r="AE816" s="36"/>
      <c r="AR816" s="191" t="s">
        <v>154</v>
      </c>
      <c r="AT816" s="191" t="s">
        <v>149</v>
      </c>
      <c r="AU816" s="191" t="s">
        <v>81</v>
      </c>
      <c r="AY816" s="19" t="s">
        <v>146</v>
      </c>
      <c r="BE816" s="192">
        <f>IF(N816="základní",J816,0)</f>
        <v>0</v>
      </c>
      <c r="BF816" s="192">
        <f>IF(N816="snížená",J816,0)</f>
        <v>0</v>
      </c>
      <c r="BG816" s="192">
        <f>IF(N816="zákl. přenesená",J816,0)</f>
        <v>0</v>
      </c>
      <c r="BH816" s="192">
        <f>IF(N816="sníž. přenesená",J816,0)</f>
        <v>0</v>
      </c>
      <c r="BI816" s="192">
        <f>IF(N816="nulová",J816,0)</f>
        <v>0</v>
      </c>
      <c r="BJ816" s="19" t="s">
        <v>79</v>
      </c>
      <c r="BK816" s="192">
        <f>ROUND(I816*H816,2)</f>
        <v>0</v>
      </c>
      <c r="BL816" s="19" t="s">
        <v>154</v>
      </c>
      <c r="BM816" s="191" t="s">
        <v>828</v>
      </c>
    </row>
    <row r="817" spans="1:65" s="13" customFormat="1" ht="11.25">
      <c r="B817" s="198"/>
      <c r="C817" s="199"/>
      <c r="D817" s="200" t="s">
        <v>158</v>
      </c>
      <c r="E817" s="201" t="s">
        <v>19</v>
      </c>
      <c r="F817" s="202" t="s">
        <v>159</v>
      </c>
      <c r="G817" s="199"/>
      <c r="H817" s="201" t="s">
        <v>19</v>
      </c>
      <c r="I817" s="203"/>
      <c r="J817" s="199"/>
      <c r="K817" s="199"/>
      <c r="L817" s="204"/>
      <c r="M817" s="205"/>
      <c r="N817" s="206"/>
      <c r="O817" s="206"/>
      <c r="P817" s="206"/>
      <c r="Q817" s="206"/>
      <c r="R817" s="206"/>
      <c r="S817" s="206"/>
      <c r="T817" s="207"/>
      <c r="AT817" s="208" t="s">
        <v>158</v>
      </c>
      <c r="AU817" s="208" t="s">
        <v>81</v>
      </c>
      <c r="AV817" s="13" t="s">
        <v>79</v>
      </c>
      <c r="AW817" s="13" t="s">
        <v>33</v>
      </c>
      <c r="AX817" s="13" t="s">
        <v>72</v>
      </c>
      <c r="AY817" s="208" t="s">
        <v>146</v>
      </c>
    </row>
    <row r="818" spans="1:65" s="13" customFormat="1" ht="11.25">
      <c r="B818" s="198"/>
      <c r="C818" s="199"/>
      <c r="D818" s="200" t="s">
        <v>158</v>
      </c>
      <c r="E818" s="201" t="s">
        <v>19</v>
      </c>
      <c r="F818" s="202" t="s">
        <v>820</v>
      </c>
      <c r="G818" s="199"/>
      <c r="H818" s="201" t="s">
        <v>19</v>
      </c>
      <c r="I818" s="203"/>
      <c r="J818" s="199"/>
      <c r="K818" s="199"/>
      <c r="L818" s="204"/>
      <c r="M818" s="205"/>
      <c r="N818" s="206"/>
      <c r="O818" s="206"/>
      <c r="P818" s="206"/>
      <c r="Q818" s="206"/>
      <c r="R818" s="206"/>
      <c r="S818" s="206"/>
      <c r="T818" s="207"/>
      <c r="AT818" s="208" t="s">
        <v>158</v>
      </c>
      <c r="AU818" s="208" t="s">
        <v>81</v>
      </c>
      <c r="AV818" s="13" t="s">
        <v>79</v>
      </c>
      <c r="AW818" s="13" t="s">
        <v>33</v>
      </c>
      <c r="AX818" s="13" t="s">
        <v>72</v>
      </c>
      <c r="AY818" s="208" t="s">
        <v>146</v>
      </c>
    </row>
    <row r="819" spans="1:65" s="13" customFormat="1" ht="11.25">
      <c r="B819" s="198"/>
      <c r="C819" s="199"/>
      <c r="D819" s="200" t="s">
        <v>158</v>
      </c>
      <c r="E819" s="201" t="s">
        <v>19</v>
      </c>
      <c r="F819" s="202" t="s">
        <v>160</v>
      </c>
      <c r="G819" s="199"/>
      <c r="H819" s="201" t="s">
        <v>19</v>
      </c>
      <c r="I819" s="203"/>
      <c r="J819" s="199"/>
      <c r="K819" s="199"/>
      <c r="L819" s="204"/>
      <c r="M819" s="205"/>
      <c r="N819" s="206"/>
      <c r="O819" s="206"/>
      <c r="P819" s="206"/>
      <c r="Q819" s="206"/>
      <c r="R819" s="206"/>
      <c r="S819" s="206"/>
      <c r="T819" s="207"/>
      <c r="AT819" s="208" t="s">
        <v>158</v>
      </c>
      <c r="AU819" s="208" t="s">
        <v>81</v>
      </c>
      <c r="AV819" s="13" t="s">
        <v>79</v>
      </c>
      <c r="AW819" s="13" t="s">
        <v>33</v>
      </c>
      <c r="AX819" s="13" t="s">
        <v>72</v>
      </c>
      <c r="AY819" s="208" t="s">
        <v>146</v>
      </c>
    </row>
    <row r="820" spans="1:65" s="14" customFormat="1" ht="11.25">
      <c r="B820" s="209"/>
      <c r="C820" s="210"/>
      <c r="D820" s="200" t="s">
        <v>158</v>
      </c>
      <c r="E820" s="211" t="s">
        <v>19</v>
      </c>
      <c r="F820" s="212" t="s">
        <v>79</v>
      </c>
      <c r="G820" s="210"/>
      <c r="H820" s="213">
        <v>1</v>
      </c>
      <c r="I820" s="214"/>
      <c r="J820" s="210"/>
      <c r="K820" s="210"/>
      <c r="L820" s="215"/>
      <c r="M820" s="216"/>
      <c r="N820" s="217"/>
      <c r="O820" s="217"/>
      <c r="P820" s="217"/>
      <c r="Q820" s="217"/>
      <c r="R820" s="217"/>
      <c r="S820" s="217"/>
      <c r="T820" s="218"/>
      <c r="AT820" s="219" t="s">
        <v>158</v>
      </c>
      <c r="AU820" s="219" t="s">
        <v>81</v>
      </c>
      <c r="AV820" s="14" t="s">
        <v>81</v>
      </c>
      <c r="AW820" s="14" t="s">
        <v>33</v>
      </c>
      <c r="AX820" s="14" t="s">
        <v>72</v>
      </c>
      <c r="AY820" s="219" t="s">
        <v>146</v>
      </c>
    </row>
    <row r="821" spans="1:65" s="15" customFormat="1" ht="11.25">
      <c r="B821" s="220"/>
      <c r="C821" s="221"/>
      <c r="D821" s="200" t="s">
        <v>158</v>
      </c>
      <c r="E821" s="222" t="s">
        <v>19</v>
      </c>
      <c r="F821" s="223" t="s">
        <v>162</v>
      </c>
      <c r="G821" s="221"/>
      <c r="H821" s="224">
        <v>1</v>
      </c>
      <c r="I821" s="225"/>
      <c r="J821" s="221"/>
      <c r="K821" s="221"/>
      <c r="L821" s="226"/>
      <c r="M821" s="227"/>
      <c r="N821" s="228"/>
      <c r="O821" s="228"/>
      <c r="P821" s="228"/>
      <c r="Q821" s="228"/>
      <c r="R821" s="228"/>
      <c r="S821" s="228"/>
      <c r="T821" s="229"/>
      <c r="AT821" s="230" t="s">
        <v>158</v>
      </c>
      <c r="AU821" s="230" t="s">
        <v>81</v>
      </c>
      <c r="AV821" s="15" t="s">
        <v>154</v>
      </c>
      <c r="AW821" s="15" t="s">
        <v>4</v>
      </c>
      <c r="AX821" s="15" t="s">
        <v>79</v>
      </c>
      <c r="AY821" s="230" t="s">
        <v>146</v>
      </c>
    </row>
    <row r="822" spans="1:65" s="12" customFormat="1" ht="25.9" customHeight="1">
      <c r="B822" s="164"/>
      <c r="C822" s="165"/>
      <c r="D822" s="166" t="s">
        <v>71</v>
      </c>
      <c r="E822" s="167" t="s">
        <v>829</v>
      </c>
      <c r="F822" s="167" t="s">
        <v>830</v>
      </c>
      <c r="G822" s="165"/>
      <c r="H822" s="165"/>
      <c r="I822" s="168"/>
      <c r="J822" s="169">
        <f>BK822</f>
        <v>0</v>
      </c>
      <c r="K822" s="165"/>
      <c r="L822" s="170"/>
      <c r="M822" s="171"/>
      <c r="N822" s="172"/>
      <c r="O822" s="172"/>
      <c r="P822" s="173">
        <f>P823+P863+P927+P939+P1057+P1067+P1138+P1161+P1187</f>
        <v>0</v>
      </c>
      <c r="Q822" s="172"/>
      <c r="R822" s="173">
        <f>R823+R863+R927+R939+R1057+R1067+R1138+R1161+R1187</f>
        <v>3.2087106099999998</v>
      </c>
      <c r="S822" s="172"/>
      <c r="T822" s="174">
        <f>T823+T863+T927+T939+T1057+T1067+T1138+T1161+T1187</f>
        <v>2.268177E-2</v>
      </c>
      <c r="AR822" s="175" t="s">
        <v>81</v>
      </c>
      <c r="AT822" s="176" t="s">
        <v>71</v>
      </c>
      <c r="AU822" s="176" t="s">
        <v>72</v>
      </c>
      <c r="AY822" s="175" t="s">
        <v>146</v>
      </c>
      <c r="BK822" s="177">
        <f>BK823+BK863+BK927+BK939+BK1057+BK1067+BK1138+BK1161+BK1187</f>
        <v>0</v>
      </c>
    </row>
    <row r="823" spans="1:65" s="12" customFormat="1" ht="22.9" customHeight="1">
      <c r="B823" s="164"/>
      <c r="C823" s="165"/>
      <c r="D823" s="166" t="s">
        <v>71</v>
      </c>
      <c r="E823" s="178" t="s">
        <v>831</v>
      </c>
      <c r="F823" s="178" t="s">
        <v>832</v>
      </c>
      <c r="G823" s="165"/>
      <c r="H823" s="165"/>
      <c r="I823" s="168"/>
      <c r="J823" s="179">
        <f>BK823</f>
        <v>0</v>
      </c>
      <c r="K823" s="165"/>
      <c r="L823" s="170"/>
      <c r="M823" s="171"/>
      <c r="N823" s="172"/>
      <c r="O823" s="172"/>
      <c r="P823" s="173">
        <f>SUM(P824:P862)</f>
        <v>0</v>
      </c>
      <c r="Q823" s="172"/>
      <c r="R823" s="173">
        <f>SUM(R824:R862)</f>
        <v>0.35488629999999999</v>
      </c>
      <c r="S823" s="172"/>
      <c r="T823" s="174">
        <f>SUM(T824:T862)</f>
        <v>0</v>
      </c>
      <c r="AR823" s="175" t="s">
        <v>81</v>
      </c>
      <c r="AT823" s="176" t="s">
        <v>71</v>
      </c>
      <c r="AU823" s="176" t="s">
        <v>79</v>
      </c>
      <c r="AY823" s="175" t="s">
        <v>146</v>
      </c>
      <c r="BK823" s="177">
        <f>SUM(BK824:BK862)</f>
        <v>0</v>
      </c>
    </row>
    <row r="824" spans="1:65" s="2" customFormat="1" ht="21.75" customHeight="1">
      <c r="A824" s="36"/>
      <c r="B824" s="37"/>
      <c r="C824" s="180" t="s">
        <v>833</v>
      </c>
      <c r="D824" s="180" t="s">
        <v>149</v>
      </c>
      <c r="E824" s="181" t="s">
        <v>834</v>
      </c>
      <c r="F824" s="182" t="s">
        <v>835</v>
      </c>
      <c r="G824" s="183" t="s">
        <v>152</v>
      </c>
      <c r="H824" s="184">
        <v>27.501999999999999</v>
      </c>
      <c r="I824" s="185"/>
      <c r="J824" s="186">
        <f>ROUND(I824*H824,2)</f>
        <v>0</v>
      </c>
      <c r="K824" s="182" t="s">
        <v>153</v>
      </c>
      <c r="L824" s="41"/>
      <c r="M824" s="187" t="s">
        <v>19</v>
      </c>
      <c r="N824" s="188" t="s">
        <v>43</v>
      </c>
      <c r="O824" s="66"/>
      <c r="P824" s="189">
        <f>O824*H824</f>
        <v>0</v>
      </c>
      <c r="Q824" s="189">
        <v>0</v>
      </c>
      <c r="R824" s="189">
        <f>Q824*H824</f>
        <v>0</v>
      </c>
      <c r="S824" s="189">
        <v>0</v>
      </c>
      <c r="T824" s="190">
        <f>S824*H824</f>
        <v>0</v>
      </c>
      <c r="U824" s="36"/>
      <c r="V824" s="36"/>
      <c r="W824" s="36"/>
      <c r="X824" s="36"/>
      <c r="Y824" s="36"/>
      <c r="Z824" s="36"/>
      <c r="AA824" s="36"/>
      <c r="AB824" s="36"/>
      <c r="AC824" s="36"/>
      <c r="AD824" s="36"/>
      <c r="AE824" s="36"/>
      <c r="AR824" s="191" t="s">
        <v>258</v>
      </c>
      <c r="AT824" s="191" t="s">
        <v>149</v>
      </c>
      <c r="AU824" s="191" t="s">
        <v>81</v>
      </c>
      <c r="AY824" s="19" t="s">
        <v>146</v>
      </c>
      <c r="BE824" s="192">
        <f>IF(N824="základní",J824,0)</f>
        <v>0</v>
      </c>
      <c r="BF824" s="192">
        <f>IF(N824="snížená",J824,0)</f>
        <v>0</v>
      </c>
      <c r="BG824" s="192">
        <f>IF(N824="zákl. přenesená",J824,0)</f>
        <v>0</v>
      </c>
      <c r="BH824" s="192">
        <f>IF(N824="sníž. přenesená",J824,0)</f>
        <v>0</v>
      </c>
      <c r="BI824" s="192">
        <f>IF(N824="nulová",J824,0)</f>
        <v>0</v>
      </c>
      <c r="BJ824" s="19" t="s">
        <v>79</v>
      </c>
      <c r="BK824" s="192">
        <f>ROUND(I824*H824,2)</f>
        <v>0</v>
      </c>
      <c r="BL824" s="19" t="s">
        <v>258</v>
      </c>
      <c r="BM824" s="191" t="s">
        <v>836</v>
      </c>
    </row>
    <row r="825" spans="1:65" s="2" customFormat="1" ht="11.25">
      <c r="A825" s="36"/>
      <c r="B825" s="37"/>
      <c r="C825" s="38"/>
      <c r="D825" s="193" t="s">
        <v>156</v>
      </c>
      <c r="E825" s="38"/>
      <c r="F825" s="194" t="s">
        <v>837</v>
      </c>
      <c r="G825" s="38"/>
      <c r="H825" s="38"/>
      <c r="I825" s="195"/>
      <c r="J825" s="38"/>
      <c r="K825" s="38"/>
      <c r="L825" s="41"/>
      <c r="M825" s="196"/>
      <c r="N825" s="197"/>
      <c r="O825" s="66"/>
      <c r="P825" s="66"/>
      <c r="Q825" s="66"/>
      <c r="R825" s="66"/>
      <c r="S825" s="66"/>
      <c r="T825" s="67"/>
      <c r="U825" s="36"/>
      <c r="V825" s="36"/>
      <c r="W825" s="36"/>
      <c r="X825" s="36"/>
      <c r="Y825" s="36"/>
      <c r="Z825" s="36"/>
      <c r="AA825" s="36"/>
      <c r="AB825" s="36"/>
      <c r="AC825" s="36"/>
      <c r="AD825" s="36"/>
      <c r="AE825" s="36"/>
      <c r="AT825" s="19" t="s">
        <v>156</v>
      </c>
      <c r="AU825" s="19" t="s">
        <v>81</v>
      </c>
    </row>
    <row r="826" spans="1:65" s="13" customFormat="1" ht="11.25">
      <c r="B826" s="198"/>
      <c r="C826" s="199"/>
      <c r="D826" s="200" t="s">
        <v>158</v>
      </c>
      <c r="E826" s="201" t="s">
        <v>19</v>
      </c>
      <c r="F826" s="202" t="s">
        <v>159</v>
      </c>
      <c r="G826" s="199"/>
      <c r="H826" s="201" t="s">
        <v>19</v>
      </c>
      <c r="I826" s="203"/>
      <c r="J826" s="199"/>
      <c r="K826" s="199"/>
      <c r="L826" s="204"/>
      <c r="M826" s="205"/>
      <c r="N826" s="206"/>
      <c r="O826" s="206"/>
      <c r="P826" s="206"/>
      <c r="Q826" s="206"/>
      <c r="R826" s="206"/>
      <c r="S826" s="206"/>
      <c r="T826" s="207"/>
      <c r="AT826" s="208" t="s">
        <v>158</v>
      </c>
      <c r="AU826" s="208" t="s">
        <v>81</v>
      </c>
      <c r="AV826" s="13" t="s">
        <v>79</v>
      </c>
      <c r="AW826" s="13" t="s">
        <v>33</v>
      </c>
      <c r="AX826" s="13" t="s">
        <v>72</v>
      </c>
      <c r="AY826" s="208" t="s">
        <v>146</v>
      </c>
    </row>
    <row r="827" spans="1:65" s="13" customFormat="1" ht="11.25">
      <c r="B827" s="198"/>
      <c r="C827" s="199"/>
      <c r="D827" s="200" t="s">
        <v>158</v>
      </c>
      <c r="E827" s="201" t="s">
        <v>19</v>
      </c>
      <c r="F827" s="202" t="s">
        <v>160</v>
      </c>
      <c r="G827" s="199"/>
      <c r="H827" s="201" t="s">
        <v>19</v>
      </c>
      <c r="I827" s="203"/>
      <c r="J827" s="199"/>
      <c r="K827" s="199"/>
      <c r="L827" s="204"/>
      <c r="M827" s="205"/>
      <c r="N827" s="206"/>
      <c r="O827" s="206"/>
      <c r="P827" s="206"/>
      <c r="Q827" s="206"/>
      <c r="R827" s="206"/>
      <c r="S827" s="206"/>
      <c r="T827" s="207"/>
      <c r="AT827" s="208" t="s">
        <v>158</v>
      </c>
      <c r="AU827" s="208" t="s">
        <v>81</v>
      </c>
      <c r="AV827" s="13" t="s">
        <v>79</v>
      </c>
      <c r="AW827" s="13" t="s">
        <v>33</v>
      </c>
      <c r="AX827" s="13" t="s">
        <v>72</v>
      </c>
      <c r="AY827" s="208" t="s">
        <v>146</v>
      </c>
    </row>
    <row r="828" spans="1:65" s="13" customFormat="1" ht="11.25">
      <c r="B828" s="198"/>
      <c r="C828" s="199"/>
      <c r="D828" s="200" t="s">
        <v>158</v>
      </c>
      <c r="E828" s="201" t="s">
        <v>19</v>
      </c>
      <c r="F828" s="202" t="s">
        <v>190</v>
      </c>
      <c r="G828" s="199"/>
      <c r="H828" s="201" t="s">
        <v>19</v>
      </c>
      <c r="I828" s="203"/>
      <c r="J828" s="199"/>
      <c r="K828" s="199"/>
      <c r="L828" s="204"/>
      <c r="M828" s="205"/>
      <c r="N828" s="206"/>
      <c r="O828" s="206"/>
      <c r="P828" s="206"/>
      <c r="Q828" s="206"/>
      <c r="R828" s="206"/>
      <c r="S828" s="206"/>
      <c r="T828" s="207"/>
      <c r="AT828" s="208" t="s">
        <v>158</v>
      </c>
      <c r="AU828" s="208" t="s">
        <v>81</v>
      </c>
      <c r="AV828" s="13" t="s">
        <v>79</v>
      </c>
      <c r="AW828" s="13" t="s">
        <v>33</v>
      </c>
      <c r="AX828" s="13" t="s">
        <v>72</v>
      </c>
      <c r="AY828" s="208" t="s">
        <v>146</v>
      </c>
    </row>
    <row r="829" spans="1:65" s="14" customFormat="1" ht="11.25">
      <c r="B829" s="209"/>
      <c r="C829" s="210"/>
      <c r="D829" s="200" t="s">
        <v>158</v>
      </c>
      <c r="E829" s="211" t="s">
        <v>19</v>
      </c>
      <c r="F829" s="212" t="s">
        <v>443</v>
      </c>
      <c r="G829" s="210"/>
      <c r="H829" s="213">
        <v>27.501999999999999</v>
      </c>
      <c r="I829" s="214"/>
      <c r="J829" s="210"/>
      <c r="K829" s="210"/>
      <c r="L829" s="215"/>
      <c r="M829" s="216"/>
      <c r="N829" s="217"/>
      <c r="O829" s="217"/>
      <c r="P829" s="217"/>
      <c r="Q829" s="217"/>
      <c r="R829" s="217"/>
      <c r="S829" s="217"/>
      <c r="T829" s="218"/>
      <c r="AT829" s="219" t="s">
        <v>158</v>
      </c>
      <c r="AU829" s="219" t="s">
        <v>81</v>
      </c>
      <c r="AV829" s="14" t="s">
        <v>81</v>
      </c>
      <c r="AW829" s="14" t="s">
        <v>33</v>
      </c>
      <c r="AX829" s="14" t="s">
        <v>72</v>
      </c>
      <c r="AY829" s="219" t="s">
        <v>146</v>
      </c>
    </row>
    <row r="830" spans="1:65" s="15" customFormat="1" ht="11.25">
      <c r="B830" s="220"/>
      <c r="C830" s="221"/>
      <c r="D830" s="200" t="s">
        <v>158</v>
      </c>
      <c r="E830" s="222" t="s">
        <v>19</v>
      </c>
      <c r="F830" s="223" t="s">
        <v>162</v>
      </c>
      <c r="G830" s="221"/>
      <c r="H830" s="224">
        <v>27.501999999999999</v>
      </c>
      <c r="I830" s="225"/>
      <c r="J830" s="221"/>
      <c r="K830" s="221"/>
      <c r="L830" s="226"/>
      <c r="M830" s="227"/>
      <c r="N830" s="228"/>
      <c r="O830" s="228"/>
      <c r="P830" s="228"/>
      <c r="Q830" s="228"/>
      <c r="R830" s="228"/>
      <c r="S830" s="228"/>
      <c r="T830" s="229"/>
      <c r="AT830" s="230" t="s">
        <v>158</v>
      </c>
      <c r="AU830" s="230" t="s">
        <v>81</v>
      </c>
      <c r="AV830" s="15" t="s">
        <v>154</v>
      </c>
      <c r="AW830" s="15" t="s">
        <v>4</v>
      </c>
      <c r="AX830" s="15" t="s">
        <v>79</v>
      </c>
      <c r="AY830" s="230" t="s">
        <v>146</v>
      </c>
    </row>
    <row r="831" spans="1:65" s="2" customFormat="1" ht="21.75" customHeight="1">
      <c r="A831" s="36"/>
      <c r="B831" s="37"/>
      <c r="C831" s="180" t="s">
        <v>838</v>
      </c>
      <c r="D831" s="180" t="s">
        <v>149</v>
      </c>
      <c r="E831" s="181" t="s">
        <v>839</v>
      </c>
      <c r="F831" s="182" t="s">
        <v>840</v>
      </c>
      <c r="G831" s="183" t="s">
        <v>152</v>
      </c>
      <c r="H831" s="184">
        <v>2.202</v>
      </c>
      <c r="I831" s="185"/>
      <c r="J831" s="186">
        <f>ROUND(I831*H831,2)</f>
        <v>0</v>
      </c>
      <c r="K831" s="182" t="s">
        <v>153</v>
      </c>
      <c r="L831" s="41"/>
      <c r="M831" s="187" t="s">
        <v>19</v>
      </c>
      <c r="N831" s="188" t="s">
        <v>43</v>
      </c>
      <c r="O831" s="66"/>
      <c r="P831" s="189">
        <f>O831*H831</f>
        <v>0</v>
      </c>
      <c r="Q831" s="189">
        <v>0</v>
      </c>
      <c r="R831" s="189">
        <f>Q831*H831</f>
        <v>0</v>
      </c>
      <c r="S831" s="189">
        <v>0</v>
      </c>
      <c r="T831" s="190">
        <f>S831*H831</f>
        <v>0</v>
      </c>
      <c r="U831" s="36"/>
      <c r="V831" s="36"/>
      <c r="W831" s="36"/>
      <c r="X831" s="36"/>
      <c r="Y831" s="36"/>
      <c r="Z831" s="36"/>
      <c r="AA831" s="36"/>
      <c r="AB831" s="36"/>
      <c r="AC831" s="36"/>
      <c r="AD831" s="36"/>
      <c r="AE831" s="36"/>
      <c r="AR831" s="191" t="s">
        <v>258</v>
      </c>
      <c r="AT831" s="191" t="s">
        <v>149</v>
      </c>
      <c r="AU831" s="191" t="s">
        <v>81</v>
      </c>
      <c r="AY831" s="19" t="s">
        <v>146</v>
      </c>
      <c r="BE831" s="192">
        <f>IF(N831="základní",J831,0)</f>
        <v>0</v>
      </c>
      <c r="BF831" s="192">
        <f>IF(N831="snížená",J831,0)</f>
        <v>0</v>
      </c>
      <c r="BG831" s="192">
        <f>IF(N831="zákl. přenesená",J831,0)</f>
        <v>0</v>
      </c>
      <c r="BH831" s="192">
        <f>IF(N831="sníž. přenesená",J831,0)</f>
        <v>0</v>
      </c>
      <c r="BI831" s="192">
        <f>IF(N831="nulová",J831,0)</f>
        <v>0</v>
      </c>
      <c r="BJ831" s="19" t="s">
        <v>79</v>
      </c>
      <c r="BK831" s="192">
        <f>ROUND(I831*H831,2)</f>
        <v>0</v>
      </c>
      <c r="BL831" s="19" t="s">
        <v>258</v>
      </c>
      <c r="BM831" s="191" t="s">
        <v>841</v>
      </c>
    </row>
    <row r="832" spans="1:65" s="2" customFormat="1" ht="11.25">
      <c r="A832" s="36"/>
      <c r="B832" s="37"/>
      <c r="C832" s="38"/>
      <c r="D832" s="193" t="s">
        <v>156</v>
      </c>
      <c r="E832" s="38"/>
      <c r="F832" s="194" t="s">
        <v>842</v>
      </c>
      <c r="G832" s="38"/>
      <c r="H832" s="38"/>
      <c r="I832" s="195"/>
      <c r="J832" s="38"/>
      <c r="K832" s="38"/>
      <c r="L832" s="41"/>
      <c r="M832" s="196"/>
      <c r="N832" s="197"/>
      <c r="O832" s="66"/>
      <c r="P832" s="66"/>
      <c r="Q832" s="66"/>
      <c r="R832" s="66"/>
      <c r="S832" s="66"/>
      <c r="T832" s="67"/>
      <c r="U832" s="36"/>
      <c r="V832" s="36"/>
      <c r="W832" s="36"/>
      <c r="X832" s="36"/>
      <c r="Y832" s="36"/>
      <c r="Z832" s="36"/>
      <c r="AA832" s="36"/>
      <c r="AB832" s="36"/>
      <c r="AC832" s="36"/>
      <c r="AD832" s="36"/>
      <c r="AE832" s="36"/>
      <c r="AT832" s="19" t="s">
        <v>156</v>
      </c>
      <c r="AU832" s="19" t="s">
        <v>81</v>
      </c>
    </row>
    <row r="833" spans="1:65" s="13" customFormat="1" ht="11.25">
      <c r="B833" s="198"/>
      <c r="C833" s="199"/>
      <c r="D833" s="200" t="s">
        <v>158</v>
      </c>
      <c r="E833" s="201" t="s">
        <v>19</v>
      </c>
      <c r="F833" s="202" t="s">
        <v>159</v>
      </c>
      <c r="G833" s="199"/>
      <c r="H833" s="201" t="s">
        <v>19</v>
      </c>
      <c r="I833" s="203"/>
      <c r="J833" s="199"/>
      <c r="K833" s="199"/>
      <c r="L833" s="204"/>
      <c r="M833" s="205"/>
      <c r="N833" s="206"/>
      <c r="O833" s="206"/>
      <c r="P833" s="206"/>
      <c r="Q833" s="206"/>
      <c r="R833" s="206"/>
      <c r="S833" s="206"/>
      <c r="T833" s="207"/>
      <c r="AT833" s="208" t="s">
        <v>158</v>
      </c>
      <c r="AU833" s="208" t="s">
        <v>81</v>
      </c>
      <c r="AV833" s="13" t="s">
        <v>79</v>
      </c>
      <c r="AW833" s="13" t="s">
        <v>33</v>
      </c>
      <c r="AX833" s="13" t="s">
        <v>72</v>
      </c>
      <c r="AY833" s="208" t="s">
        <v>146</v>
      </c>
    </row>
    <row r="834" spans="1:65" s="13" customFormat="1" ht="11.25">
      <c r="B834" s="198"/>
      <c r="C834" s="199"/>
      <c r="D834" s="200" t="s">
        <v>158</v>
      </c>
      <c r="E834" s="201" t="s">
        <v>19</v>
      </c>
      <c r="F834" s="202" t="s">
        <v>160</v>
      </c>
      <c r="G834" s="199"/>
      <c r="H834" s="201" t="s">
        <v>19</v>
      </c>
      <c r="I834" s="203"/>
      <c r="J834" s="199"/>
      <c r="K834" s="199"/>
      <c r="L834" s="204"/>
      <c r="M834" s="205"/>
      <c r="N834" s="206"/>
      <c r="O834" s="206"/>
      <c r="P834" s="206"/>
      <c r="Q834" s="206"/>
      <c r="R834" s="206"/>
      <c r="S834" s="206"/>
      <c r="T834" s="207"/>
      <c r="AT834" s="208" t="s">
        <v>158</v>
      </c>
      <c r="AU834" s="208" t="s">
        <v>81</v>
      </c>
      <c r="AV834" s="13" t="s">
        <v>79</v>
      </c>
      <c r="AW834" s="13" t="s">
        <v>33</v>
      </c>
      <c r="AX834" s="13" t="s">
        <v>72</v>
      </c>
      <c r="AY834" s="208" t="s">
        <v>146</v>
      </c>
    </row>
    <row r="835" spans="1:65" s="13" customFormat="1" ht="11.25">
      <c r="B835" s="198"/>
      <c r="C835" s="199"/>
      <c r="D835" s="200" t="s">
        <v>158</v>
      </c>
      <c r="E835" s="201" t="s">
        <v>19</v>
      </c>
      <c r="F835" s="202" t="s">
        <v>190</v>
      </c>
      <c r="G835" s="199"/>
      <c r="H835" s="201" t="s">
        <v>19</v>
      </c>
      <c r="I835" s="203"/>
      <c r="J835" s="199"/>
      <c r="K835" s="199"/>
      <c r="L835" s="204"/>
      <c r="M835" s="205"/>
      <c r="N835" s="206"/>
      <c r="O835" s="206"/>
      <c r="P835" s="206"/>
      <c r="Q835" s="206"/>
      <c r="R835" s="206"/>
      <c r="S835" s="206"/>
      <c r="T835" s="207"/>
      <c r="AT835" s="208" t="s">
        <v>158</v>
      </c>
      <c r="AU835" s="208" t="s">
        <v>81</v>
      </c>
      <c r="AV835" s="13" t="s">
        <v>79</v>
      </c>
      <c r="AW835" s="13" t="s">
        <v>33</v>
      </c>
      <c r="AX835" s="13" t="s">
        <v>72</v>
      </c>
      <c r="AY835" s="208" t="s">
        <v>146</v>
      </c>
    </row>
    <row r="836" spans="1:65" s="14" customFormat="1" ht="11.25">
      <c r="B836" s="209"/>
      <c r="C836" s="210"/>
      <c r="D836" s="200" t="s">
        <v>158</v>
      </c>
      <c r="E836" s="211" t="s">
        <v>19</v>
      </c>
      <c r="F836" s="212" t="s">
        <v>843</v>
      </c>
      <c r="G836" s="210"/>
      <c r="H836" s="213">
        <v>2.202</v>
      </c>
      <c r="I836" s="214"/>
      <c r="J836" s="210"/>
      <c r="K836" s="210"/>
      <c r="L836" s="215"/>
      <c r="M836" s="216"/>
      <c r="N836" s="217"/>
      <c r="O836" s="217"/>
      <c r="P836" s="217"/>
      <c r="Q836" s="217"/>
      <c r="R836" s="217"/>
      <c r="S836" s="217"/>
      <c r="T836" s="218"/>
      <c r="AT836" s="219" t="s">
        <v>158</v>
      </c>
      <c r="AU836" s="219" t="s">
        <v>81</v>
      </c>
      <c r="AV836" s="14" t="s">
        <v>81</v>
      </c>
      <c r="AW836" s="14" t="s">
        <v>33</v>
      </c>
      <c r="AX836" s="14" t="s">
        <v>72</v>
      </c>
      <c r="AY836" s="219" t="s">
        <v>146</v>
      </c>
    </row>
    <row r="837" spans="1:65" s="15" customFormat="1" ht="11.25">
      <c r="B837" s="220"/>
      <c r="C837" s="221"/>
      <c r="D837" s="200" t="s">
        <v>158</v>
      </c>
      <c r="E837" s="222" t="s">
        <v>19</v>
      </c>
      <c r="F837" s="223" t="s">
        <v>162</v>
      </c>
      <c r="G837" s="221"/>
      <c r="H837" s="224">
        <v>2.202</v>
      </c>
      <c r="I837" s="225"/>
      <c r="J837" s="221"/>
      <c r="K837" s="221"/>
      <c r="L837" s="226"/>
      <c r="M837" s="227"/>
      <c r="N837" s="228"/>
      <c r="O837" s="228"/>
      <c r="P837" s="228"/>
      <c r="Q837" s="228"/>
      <c r="R837" s="228"/>
      <c r="S837" s="228"/>
      <c r="T837" s="229"/>
      <c r="AT837" s="230" t="s">
        <v>158</v>
      </c>
      <c r="AU837" s="230" t="s">
        <v>81</v>
      </c>
      <c r="AV837" s="15" t="s">
        <v>154</v>
      </c>
      <c r="AW837" s="15" t="s">
        <v>4</v>
      </c>
      <c r="AX837" s="15" t="s">
        <v>79</v>
      </c>
      <c r="AY837" s="230" t="s">
        <v>146</v>
      </c>
    </row>
    <row r="838" spans="1:65" s="2" customFormat="1" ht="24.2" customHeight="1">
      <c r="A838" s="36"/>
      <c r="B838" s="37"/>
      <c r="C838" s="231" t="s">
        <v>844</v>
      </c>
      <c r="D838" s="231" t="s">
        <v>239</v>
      </c>
      <c r="E838" s="232" t="s">
        <v>845</v>
      </c>
      <c r="F838" s="233" t="s">
        <v>846</v>
      </c>
      <c r="G838" s="234" t="s">
        <v>212</v>
      </c>
      <c r="H838" s="235">
        <v>8.9999999999999993E-3</v>
      </c>
      <c r="I838" s="236"/>
      <c r="J838" s="237">
        <f>ROUND(I838*H838,2)</f>
        <v>0</v>
      </c>
      <c r="K838" s="233" t="s">
        <v>188</v>
      </c>
      <c r="L838" s="238"/>
      <c r="M838" s="239" t="s">
        <v>19</v>
      </c>
      <c r="N838" s="240" t="s">
        <v>43</v>
      </c>
      <c r="O838" s="66"/>
      <c r="P838" s="189">
        <f>O838*H838</f>
        <v>0</v>
      </c>
      <c r="Q838" s="189">
        <v>1</v>
      </c>
      <c r="R838" s="189">
        <f>Q838*H838</f>
        <v>8.9999999999999993E-3</v>
      </c>
      <c r="S838" s="189">
        <v>0</v>
      </c>
      <c r="T838" s="190">
        <f>S838*H838</f>
        <v>0</v>
      </c>
      <c r="U838" s="36"/>
      <c r="V838" s="36"/>
      <c r="W838" s="36"/>
      <c r="X838" s="36"/>
      <c r="Y838" s="36"/>
      <c r="Z838" s="36"/>
      <c r="AA838" s="36"/>
      <c r="AB838" s="36"/>
      <c r="AC838" s="36"/>
      <c r="AD838" s="36"/>
      <c r="AE838" s="36"/>
      <c r="AR838" s="191" t="s">
        <v>348</v>
      </c>
      <c r="AT838" s="191" t="s">
        <v>239</v>
      </c>
      <c r="AU838" s="191" t="s">
        <v>81</v>
      </c>
      <c r="AY838" s="19" t="s">
        <v>146</v>
      </c>
      <c r="BE838" s="192">
        <f>IF(N838="základní",J838,0)</f>
        <v>0</v>
      </c>
      <c r="BF838" s="192">
        <f>IF(N838="snížená",J838,0)</f>
        <v>0</v>
      </c>
      <c r="BG838" s="192">
        <f>IF(N838="zákl. přenesená",J838,0)</f>
        <v>0</v>
      </c>
      <c r="BH838" s="192">
        <f>IF(N838="sníž. přenesená",J838,0)</f>
        <v>0</v>
      </c>
      <c r="BI838" s="192">
        <f>IF(N838="nulová",J838,0)</f>
        <v>0</v>
      </c>
      <c r="BJ838" s="19" t="s">
        <v>79</v>
      </c>
      <c r="BK838" s="192">
        <f>ROUND(I838*H838,2)</f>
        <v>0</v>
      </c>
      <c r="BL838" s="19" t="s">
        <v>258</v>
      </c>
      <c r="BM838" s="191" t="s">
        <v>847</v>
      </c>
    </row>
    <row r="839" spans="1:65" s="2" customFormat="1" ht="19.5">
      <c r="A839" s="36"/>
      <c r="B839" s="37"/>
      <c r="C839" s="38"/>
      <c r="D839" s="200" t="s">
        <v>848</v>
      </c>
      <c r="E839" s="38"/>
      <c r="F839" s="254" t="s">
        <v>849</v>
      </c>
      <c r="G839" s="38"/>
      <c r="H839" s="38"/>
      <c r="I839" s="195"/>
      <c r="J839" s="38"/>
      <c r="K839" s="38"/>
      <c r="L839" s="41"/>
      <c r="M839" s="196"/>
      <c r="N839" s="197"/>
      <c r="O839" s="66"/>
      <c r="P839" s="66"/>
      <c r="Q839" s="66"/>
      <c r="R839" s="66"/>
      <c r="S839" s="66"/>
      <c r="T839" s="67"/>
      <c r="U839" s="36"/>
      <c r="V839" s="36"/>
      <c r="W839" s="36"/>
      <c r="X839" s="36"/>
      <c r="Y839" s="36"/>
      <c r="Z839" s="36"/>
      <c r="AA839" s="36"/>
      <c r="AB839" s="36"/>
      <c r="AC839" s="36"/>
      <c r="AD839" s="36"/>
      <c r="AE839" s="36"/>
      <c r="AT839" s="19" t="s">
        <v>848</v>
      </c>
      <c r="AU839" s="19" t="s">
        <v>81</v>
      </c>
    </row>
    <row r="840" spans="1:65" s="14" customFormat="1" ht="11.25">
      <c r="B840" s="209"/>
      <c r="C840" s="210"/>
      <c r="D840" s="200" t="s">
        <v>158</v>
      </c>
      <c r="E840" s="211" t="s">
        <v>19</v>
      </c>
      <c r="F840" s="212" t="s">
        <v>850</v>
      </c>
      <c r="G840" s="210"/>
      <c r="H840" s="213">
        <v>8.9999999999999993E-3</v>
      </c>
      <c r="I840" s="214"/>
      <c r="J840" s="210"/>
      <c r="K840" s="210"/>
      <c r="L840" s="215"/>
      <c r="M840" s="216"/>
      <c r="N840" s="217"/>
      <c r="O840" s="217"/>
      <c r="P840" s="217"/>
      <c r="Q840" s="217"/>
      <c r="R840" s="217"/>
      <c r="S840" s="217"/>
      <c r="T840" s="218"/>
      <c r="AT840" s="219" t="s">
        <v>158</v>
      </c>
      <c r="AU840" s="219" t="s">
        <v>81</v>
      </c>
      <c r="AV840" s="14" t="s">
        <v>81</v>
      </c>
      <c r="AW840" s="14" t="s">
        <v>33</v>
      </c>
      <c r="AX840" s="14" t="s">
        <v>72</v>
      </c>
      <c r="AY840" s="219" t="s">
        <v>146</v>
      </c>
    </row>
    <row r="841" spans="1:65" s="15" customFormat="1" ht="11.25">
      <c r="B841" s="220"/>
      <c r="C841" s="221"/>
      <c r="D841" s="200" t="s">
        <v>158</v>
      </c>
      <c r="E841" s="222" t="s">
        <v>19</v>
      </c>
      <c r="F841" s="223" t="s">
        <v>162</v>
      </c>
      <c r="G841" s="221"/>
      <c r="H841" s="224">
        <v>8.9999999999999993E-3</v>
      </c>
      <c r="I841" s="225"/>
      <c r="J841" s="221"/>
      <c r="K841" s="221"/>
      <c r="L841" s="226"/>
      <c r="M841" s="227"/>
      <c r="N841" s="228"/>
      <c r="O841" s="228"/>
      <c r="P841" s="228"/>
      <c r="Q841" s="228"/>
      <c r="R841" s="228"/>
      <c r="S841" s="228"/>
      <c r="T841" s="229"/>
      <c r="AT841" s="230" t="s">
        <v>158</v>
      </c>
      <c r="AU841" s="230" t="s">
        <v>81</v>
      </c>
      <c r="AV841" s="15" t="s">
        <v>154</v>
      </c>
      <c r="AW841" s="15" t="s">
        <v>4</v>
      </c>
      <c r="AX841" s="15" t="s">
        <v>79</v>
      </c>
      <c r="AY841" s="230" t="s">
        <v>146</v>
      </c>
    </row>
    <row r="842" spans="1:65" s="2" customFormat="1" ht="16.5" customHeight="1">
      <c r="A842" s="36"/>
      <c r="B842" s="37"/>
      <c r="C842" s="180" t="s">
        <v>851</v>
      </c>
      <c r="D842" s="180" t="s">
        <v>149</v>
      </c>
      <c r="E842" s="181" t="s">
        <v>852</v>
      </c>
      <c r="F842" s="182" t="s">
        <v>853</v>
      </c>
      <c r="G842" s="183" t="s">
        <v>152</v>
      </c>
      <c r="H842" s="184">
        <v>55.003</v>
      </c>
      <c r="I842" s="185"/>
      <c r="J842" s="186">
        <f>ROUND(I842*H842,2)</f>
        <v>0</v>
      </c>
      <c r="K842" s="182" t="s">
        <v>153</v>
      </c>
      <c r="L842" s="41"/>
      <c r="M842" s="187" t="s">
        <v>19</v>
      </c>
      <c r="N842" s="188" t="s">
        <v>43</v>
      </c>
      <c r="O842" s="66"/>
      <c r="P842" s="189">
        <f>O842*H842</f>
        <v>0</v>
      </c>
      <c r="Q842" s="189">
        <v>4.0000000000000002E-4</v>
      </c>
      <c r="R842" s="189">
        <f>Q842*H842</f>
        <v>2.2001200000000002E-2</v>
      </c>
      <c r="S842" s="189">
        <v>0</v>
      </c>
      <c r="T842" s="190">
        <f>S842*H842</f>
        <v>0</v>
      </c>
      <c r="U842" s="36"/>
      <c r="V842" s="36"/>
      <c r="W842" s="36"/>
      <c r="X842" s="36"/>
      <c r="Y842" s="36"/>
      <c r="Z842" s="36"/>
      <c r="AA842" s="36"/>
      <c r="AB842" s="36"/>
      <c r="AC842" s="36"/>
      <c r="AD842" s="36"/>
      <c r="AE842" s="36"/>
      <c r="AR842" s="191" t="s">
        <v>258</v>
      </c>
      <c r="AT842" s="191" t="s">
        <v>149</v>
      </c>
      <c r="AU842" s="191" t="s">
        <v>81</v>
      </c>
      <c r="AY842" s="19" t="s">
        <v>146</v>
      </c>
      <c r="BE842" s="192">
        <f>IF(N842="základní",J842,0)</f>
        <v>0</v>
      </c>
      <c r="BF842" s="192">
        <f>IF(N842="snížená",J842,0)</f>
        <v>0</v>
      </c>
      <c r="BG842" s="192">
        <f>IF(N842="zákl. přenesená",J842,0)</f>
        <v>0</v>
      </c>
      <c r="BH842" s="192">
        <f>IF(N842="sníž. přenesená",J842,0)</f>
        <v>0</v>
      </c>
      <c r="BI842" s="192">
        <f>IF(N842="nulová",J842,0)</f>
        <v>0</v>
      </c>
      <c r="BJ842" s="19" t="s">
        <v>79</v>
      </c>
      <c r="BK842" s="192">
        <f>ROUND(I842*H842,2)</f>
        <v>0</v>
      </c>
      <c r="BL842" s="19" t="s">
        <v>258</v>
      </c>
      <c r="BM842" s="191" t="s">
        <v>854</v>
      </c>
    </row>
    <row r="843" spans="1:65" s="2" customFormat="1" ht="11.25">
      <c r="A843" s="36"/>
      <c r="B843" s="37"/>
      <c r="C843" s="38"/>
      <c r="D843" s="193" t="s">
        <v>156</v>
      </c>
      <c r="E843" s="38"/>
      <c r="F843" s="194" t="s">
        <v>855</v>
      </c>
      <c r="G843" s="38"/>
      <c r="H843" s="38"/>
      <c r="I843" s="195"/>
      <c r="J843" s="38"/>
      <c r="K843" s="38"/>
      <c r="L843" s="41"/>
      <c r="M843" s="196"/>
      <c r="N843" s="197"/>
      <c r="O843" s="66"/>
      <c r="P843" s="66"/>
      <c r="Q843" s="66"/>
      <c r="R843" s="66"/>
      <c r="S843" s="66"/>
      <c r="T843" s="67"/>
      <c r="U843" s="36"/>
      <c r="V843" s="36"/>
      <c r="W843" s="36"/>
      <c r="X843" s="36"/>
      <c r="Y843" s="36"/>
      <c r="Z843" s="36"/>
      <c r="AA843" s="36"/>
      <c r="AB843" s="36"/>
      <c r="AC843" s="36"/>
      <c r="AD843" s="36"/>
      <c r="AE843" s="36"/>
      <c r="AT843" s="19" t="s">
        <v>156</v>
      </c>
      <c r="AU843" s="19" t="s">
        <v>81</v>
      </c>
    </row>
    <row r="844" spans="1:65" s="13" customFormat="1" ht="11.25">
      <c r="B844" s="198"/>
      <c r="C844" s="199"/>
      <c r="D844" s="200" t="s">
        <v>158</v>
      </c>
      <c r="E844" s="201" t="s">
        <v>19</v>
      </c>
      <c r="F844" s="202" t="s">
        <v>159</v>
      </c>
      <c r="G844" s="199"/>
      <c r="H844" s="201" t="s">
        <v>19</v>
      </c>
      <c r="I844" s="203"/>
      <c r="J844" s="199"/>
      <c r="K844" s="199"/>
      <c r="L844" s="204"/>
      <c r="M844" s="205"/>
      <c r="N844" s="206"/>
      <c r="O844" s="206"/>
      <c r="P844" s="206"/>
      <c r="Q844" s="206"/>
      <c r="R844" s="206"/>
      <c r="S844" s="206"/>
      <c r="T844" s="207"/>
      <c r="AT844" s="208" t="s">
        <v>158</v>
      </c>
      <c r="AU844" s="208" t="s">
        <v>81</v>
      </c>
      <c r="AV844" s="13" t="s">
        <v>79</v>
      </c>
      <c r="AW844" s="13" t="s">
        <v>33</v>
      </c>
      <c r="AX844" s="13" t="s">
        <v>72</v>
      </c>
      <c r="AY844" s="208" t="s">
        <v>146</v>
      </c>
    </row>
    <row r="845" spans="1:65" s="13" customFormat="1" ht="11.25">
      <c r="B845" s="198"/>
      <c r="C845" s="199"/>
      <c r="D845" s="200" t="s">
        <v>158</v>
      </c>
      <c r="E845" s="201" t="s">
        <v>19</v>
      </c>
      <c r="F845" s="202" t="s">
        <v>160</v>
      </c>
      <c r="G845" s="199"/>
      <c r="H845" s="201" t="s">
        <v>19</v>
      </c>
      <c r="I845" s="203"/>
      <c r="J845" s="199"/>
      <c r="K845" s="199"/>
      <c r="L845" s="204"/>
      <c r="M845" s="205"/>
      <c r="N845" s="206"/>
      <c r="O845" s="206"/>
      <c r="P845" s="206"/>
      <c r="Q845" s="206"/>
      <c r="R845" s="206"/>
      <c r="S845" s="206"/>
      <c r="T845" s="207"/>
      <c r="AT845" s="208" t="s">
        <v>158</v>
      </c>
      <c r="AU845" s="208" t="s">
        <v>81</v>
      </c>
      <c r="AV845" s="13" t="s">
        <v>79</v>
      </c>
      <c r="AW845" s="13" t="s">
        <v>33</v>
      </c>
      <c r="AX845" s="13" t="s">
        <v>72</v>
      </c>
      <c r="AY845" s="208" t="s">
        <v>146</v>
      </c>
    </row>
    <row r="846" spans="1:65" s="13" customFormat="1" ht="11.25">
      <c r="B846" s="198"/>
      <c r="C846" s="199"/>
      <c r="D846" s="200" t="s">
        <v>158</v>
      </c>
      <c r="E846" s="201" t="s">
        <v>19</v>
      </c>
      <c r="F846" s="202" t="s">
        <v>190</v>
      </c>
      <c r="G846" s="199"/>
      <c r="H846" s="201" t="s">
        <v>19</v>
      </c>
      <c r="I846" s="203"/>
      <c r="J846" s="199"/>
      <c r="K846" s="199"/>
      <c r="L846" s="204"/>
      <c r="M846" s="205"/>
      <c r="N846" s="206"/>
      <c r="O846" s="206"/>
      <c r="P846" s="206"/>
      <c r="Q846" s="206"/>
      <c r="R846" s="206"/>
      <c r="S846" s="206"/>
      <c r="T846" s="207"/>
      <c r="AT846" s="208" t="s">
        <v>158</v>
      </c>
      <c r="AU846" s="208" t="s">
        <v>81</v>
      </c>
      <c r="AV846" s="13" t="s">
        <v>79</v>
      </c>
      <c r="AW846" s="13" t="s">
        <v>33</v>
      </c>
      <c r="AX846" s="13" t="s">
        <v>72</v>
      </c>
      <c r="AY846" s="208" t="s">
        <v>146</v>
      </c>
    </row>
    <row r="847" spans="1:65" s="13" customFormat="1" ht="11.25">
      <c r="B847" s="198"/>
      <c r="C847" s="199"/>
      <c r="D847" s="200" t="s">
        <v>158</v>
      </c>
      <c r="E847" s="201" t="s">
        <v>19</v>
      </c>
      <c r="F847" s="202" t="s">
        <v>856</v>
      </c>
      <c r="G847" s="199"/>
      <c r="H847" s="201" t="s">
        <v>19</v>
      </c>
      <c r="I847" s="203"/>
      <c r="J847" s="199"/>
      <c r="K847" s="199"/>
      <c r="L847" s="204"/>
      <c r="M847" s="205"/>
      <c r="N847" s="206"/>
      <c r="O847" s="206"/>
      <c r="P847" s="206"/>
      <c r="Q847" s="206"/>
      <c r="R847" s="206"/>
      <c r="S847" s="206"/>
      <c r="T847" s="207"/>
      <c r="AT847" s="208" t="s">
        <v>158</v>
      </c>
      <c r="AU847" s="208" t="s">
        <v>81</v>
      </c>
      <c r="AV847" s="13" t="s">
        <v>79</v>
      </c>
      <c r="AW847" s="13" t="s">
        <v>33</v>
      </c>
      <c r="AX847" s="13" t="s">
        <v>72</v>
      </c>
      <c r="AY847" s="208" t="s">
        <v>146</v>
      </c>
    </row>
    <row r="848" spans="1:65" s="14" customFormat="1" ht="11.25">
      <c r="B848" s="209"/>
      <c r="C848" s="210"/>
      <c r="D848" s="200" t="s">
        <v>158</v>
      </c>
      <c r="E848" s="211" t="s">
        <v>19</v>
      </c>
      <c r="F848" s="212" t="s">
        <v>857</v>
      </c>
      <c r="G848" s="210"/>
      <c r="H848" s="213">
        <v>55.003</v>
      </c>
      <c r="I848" s="214"/>
      <c r="J848" s="210"/>
      <c r="K848" s="210"/>
      <c r="L848" s="215"/>
      <c r="M848" s="216"/>
      <c r="N848" s="217"/>
      <c r="O848" s="217"/>
      <c r="P848" s="217"/>
      <c r="Q848" s="217"/>
      <c r="R848" s="217"/>
      <c r="S848" s="217"/>
      <c r="T848" s="218"/>
      <c r="AT848" s="219" t="s">
        <v>158</v>
      </c>
      <c r="AU848" s="219" t="s">
        <v>81</v>
      </c>
      <c r="AV848" s="14" t="s">
        <v>81</v>
      </c>
      <c r="AW848" s="14" t="s">
        <v>33</v>
      </c>
      <c r="AX848" s="14" t="s">
        <v>72</v>
      </c>
      <c r="AY848" s="219" t="s">
        <v>146</v>
      </c>
    </row>
    <row r="849" spans="1:65" s="15" customFormat="1" ht="11.25">
      <c r="B849" s="220"/>
      <c r="C849" s="221"/>
      <c r="D849" s="200" t="s">
        <v>158</v>
      </c>
      <c r="E849" s="222" t="s">
        <v>19</v>
      </c>
      <c r="F849" s="223" t="s">
        <v>162</v>
      </c>
      <c r="G849" s="221"/>
      <c r="H849" s="224">
        <v>55.003</v>
      </c>
      <c r="I849" s="225"/>
      <c r="J849" s="221"/>
      <c r="K849" s="221"/>
      <c r="L849" s="226"/>
      <c r="M849" s="227"/>
      <c r="N849" s="228"/>
      <c r="O849" s="228"/>
      <c r="P849" s="228"/>
      <c r="Q849" s="228"/>
      <c r="R849" s="228"/>
      <c r="S849" s="228"/>
      <c r="T849" s="229"/>
      <c r="AT849" s="230" t="s">
        <v>158</v>
      </c>
      <c r="AU849" s="230" t="s">
        <v>81</v>
      </c>
      <c r="AV849" s="15" t="s">
        <v>154</v>
      </c>
      <c r="AW849" s="15" t="s">
        <v>4</v>
      </c>
      <c r="AX849" s="15" t="s">
        <v>79</v>
      </c>
      <c r="AY849" s="230" t="s">
        <v>146</v>
      </c>
    </row>
    <row r="850" spans="1:65" s="2" customFormat="1" ht="16.5" customHeight="1">
      <c r="A850" s="36"/>
      <c r="B850" s="37"/>
      <c r="C850" s="180" t="s">
        <v>858</v>
      </c>
      <c r="D850" s="180" t="s">
        <v>149</v>
      </c>
      <c r="E850" s="181" t="s">
        <v>859</v>
      </c>
      <c r="F850" s="182" t="s">
        <v>860</v>
      </c>
      <c r="G850" s="183" t="s">
        <v>152</v>
      </c>
      <c r="H850" s="184">
        <v>4.4029999999999996</v>
      </c>
      <c r="I850" s="185"/>
      <c r="J850" s="186">
        <f>ROUND(I850*H850,2)</f>
        <v>0</v>
      </c>
      <c r="K850" s="182" t="s">
        <v>153</v>
      </c>
      <c r="L850" s="41"/>
      <c r="M850" s="187" t="s">
        <v>19</v>
      </c>
      <c r="N850" s="188" t="s">
        <v>43</v>
      </c>
      <c r="O850" s="66"/>
      <c r="P850" s="189">
        <f>O850*H850</f>
        <v>0</v>
      </c>
      <c r="Q850" s="189">
        <v>4.0000000000000002E-4</v>
      </c>
      <c r="R850" s="189">
        <f>Q850*H850</f>
        <v>1.7611999999999999E-3</v>
      </c>
      <c r="S850" s="189">
        <v>0</v>
      </c>
      <c r="T850" s="190">
        <f>S850*H850</f>
        <v>0</v>
      </c>
      <c r="U850" s="36"/>
      <c r="V850" s="36"/>
      <c r="W850" s="36"/>
      <c r="X850" s="36"/>
      <c r="Y850" s="36"/>
      <c r="Z850" s="36"/>
      <c r="AA850" s="36"/>
      <c r="AB850" s="36"/>
      <c r="AC850" s="36"/>
      <c r="AD850" s="36"/>
      <c r="AE850" s="36"/>
      <c r="AR850" s="191" t="s">
        <v>258</v>
      </c>
      <c r="AT850" s="191" t="s">
        <v>149</v>
      </c>
      <c r="AU850" s="191" t="s">
        <v>81</v>
      </c>
      <c r="AY850" s="19" t="s">
        <v>146</v>
      </c>
      <c r="BE850" s="192">
        <f>IF(N850="základní",J850,0)</f>
        <v>0</v>
      </c>
      <c r="BF850" s="192">
        <f>IF(N850="snížená",J850,0)</f>
        <v>0</v>
      </c>
      <c r="BG850" s="192">
        <f>IF(N850="zákl. přenesená",J850,0)</f>
        <v>0</v>
      </c>
      <c r="BH850" s="192">
        <f>IF(N850="sníž. přenesená",J850,0)</f>
        <v>0</v>
      </c>
      <c r="BI850" s="192">
        <f>IF(N850="nulová",J850,0)</f>
        <v>0</v>
      </c>
      <c r="BJ850" s="19" t="s">
        <v>79</v>
      </c>
      <c r="BK850" s="192">
        <f>ROUND(I850*H850,2)</f>
        <v>0</v>
      </c>
      <c r="BL850" s="19" t="s">
        <v>258</v>
      </c>
      <c r="BM850" s="191" t="s">
        <v>861</v>
      </c>
    </row>
    <row r="851" spans="1:65" s="2" customFormat="1" ht="11.25">
      <c r="A851" s="36"/>
      <c r="B851" s="37"/>
      <c r="C851" s="38"/>
      <c r="D851" s="193" t="s">
        <v>156</v>
      </c>
      <c r="E851" s="38"/>
      <c r="F851" s="194" t="s">
        <v>862</v>
      </c>
      <c r="G851" s="38"/>
      <c r="H851" s="38"/>
      <c r="I851" s="195"/>
      <c r="J851" s="38"/>
      <c r="K851" s="38"/>
      <c r="L851" s="41"/>
      <c r="M851" s="196"/>
      <c r="N851" s="197"/>
      <c r="O851" s="66"/>
      <c r="P851" s="66"/>
      <c r="Q851" s="66"/>
      <c r="R851" s="66"/>
      <c r="S851" s="66"/>
      <c r="T851" s="67"/>
      <c r="U851" s="36"/>
      <c r="V851" s="36"/>
      <c r="W851" s="36"/>
      <c r="X851" s="36"/>
      <c r="Y851" s="36"/>
      <c r="Z851" s="36"/>
      <c r="AA851" s="36"/>
      <c r="AB851" s="36"/>
      <c r="AC851" s="36"/>
      <c r="AD851" s="36"/>
      <c r="AE851" s="36"/>
      <c r="AT851" s="19" t="s">
        <v>156</v>
      </c>
      <c r="AU851" s="19" t="s">
        <v>81</v>
      </c>
    </row>
    <row r="852" spans="1:65" s="13" customFormat="1" ht="11.25">
      <c r="B852" s="198"/>
      <c r="C852" s="199"/>
      <c r="D852" s="200" t="s">
        <v>158</v>
      </c>
      <c r="E852" s="201" t="s">
        <v>19</v>
      </c>
      <c r="F852" s="202" t="s">
        <v>159</v>
      </c>
      <c r="G852" s="199"/>
      <c r="H852" s="201" t="s">
        <v>19</v>
      </c>
      <c r="I852" s="203"/>
      <c r="J852" s="199"/>
      <c r="K852" s="199"/>
      <c r="L852" s="204"/>
      <c r="M852" s="205"/>
      <c r="N852" s="206"/>
      <c r="O852" s="206"/>
      <c r="P852" s="206"/>
      <c r="Q852" s="206"/>
      <c r="R852" s="206"/>
      <c r="S852" s="206"/>
      <c r="T852" s="207"/>
      <c r="AT852" s="208" t="s">
        <v>158</v>
      </c>
      <c r="AU852" s="208" t="s">
        <v>81</v>
      </c>
      <c r="AV852" s="13" t="s">
        <v>79</v>
      </c>
      <c r="AW852" s="13" t="s">
        <v>33</v>
      </c>
      <c r="AX852" s="13" t="s">
        <v>72</v>
      </c>
      <c r="AY852" s="208" t="s">
        <v>146</v>
      </c>
    </row>
    <row r="853" spans="1:65" s="13" customFormat="1" ht="11.25">
      <c r="B853" s="198"/>
      <c r="C853" s="199"/>
      <c r="D853" s="200" t="s">
        <v>158</v>
      </c>
      <c r="E853" s="201" t="s">
        <v>19</v>
      </c>
      <c r="F853" s="202" t="s">
        <v>160</v>
      </c>
      <c r="G853" s="199"/>
      <c r="H853" s="201" t="s">
        <v>19</v>
      </c>
      <c r="I853" s="203"/>
      <c r="J853" s="199"/>
      <c r="K853" s="199"/>
      <c r="L853" s="204"/>
      <c r="M853" s="205"/>
      <c r="N853" s="206"/>
      <c r="O853" s="206"/>
      <c r="P853" s="206"/>
      <c r="Q853" s="206"/>
      <c r="R853" s="206"/>
      <c r="S853" s="206"/>
      <c r="T853" s="207"/>
      <c r="AT853" s="208" t="s">
        <v>158</v>
      </c>
      <c r="AU853" s="208" t="s">
        <v>81</v>
      </c>
      <c r="AV853" s="13" t="s">
        <v>79</v>
      </c>
      <c r="AW853" s="13" t="s">
        <v>33</v>
      </c>
      <c r="AX853" s="13" t="s">
        <v>72</v>
      </c>
      <c r="AY853" s="208" t="s">
        <v>146</v>
      </c>
    </row>
    <row r="854" spans="1:65" s="13" customFormat="1" ht="11.25">
      <c r="B854" s="198"/>
      <c r="C854" s="199"/>
      <c r="D854" s="200" t="s">
        <v>158</v>
      </c>
      <c r="E854" s="201" t="s">
        <v>19</v>
      </c>
      <c r="F854" s="202" t="s">
        <v>190</v>
      </c>
      <c r="G854" s="199"/>
      <c r="H854" s="201" t="s">
        <v>19</v>
      </c>
      <c r="I854" s="203"/>
      <c r="J854" s="199"/>
      <c r="K854" s="199"/>
      <c r="L854" s="204"/>
      <c r="M854" s="205"/>
      <c r="N854" s="206"/>
      <c r="O854" s="206"/>
      <c r="P854" s="206"/>
      <c r="Q854" s="206"/>
      <c r="R854" s="206"/>
      <c r="S854" s="206"/>
      <c r="T854" s="207"/>
      <c r="AT854" s="208" t="s">
        <v>158</v>
      </c>
      <c r="AU854" s="208" t="s">
        <v>81</v>
      </c>
      <c r="AV854" s="13" t="s">
        <v>79</v>
      </c>
      <c r="AW854" s="13" t="s">
        <v>33</v>
      </c>
      <c r="AX854" s="13" t="s">
        <v>72</v>
      </c>
      <c r="AY854" s="208" t="s">
        <v>146</v>
      </c>
    </row>
    <row r="855" spans="1:65" s="13" customFormat="1" ht="11.25">
      <c r="B855" s="198"/>
      <c r="C855" s="199"/>
      <c r="D855" s="200" t="s">
        <v>158</v>
      </c>
      <c r="E855" s="201" t="s">
        <v>19</v>
      </c>
      <c r="F855" s="202" t="s">
        <v>856</v>
      </c>
      <c r="G855" s="199"/>
      <c r="H855" s="201" t="s">
        <v>19</v>
      </c>
      <c r="I855" s="203"/>
      <c r="J855" s="199"/>
      <c r="K855" s="199"/>
      <c r="L855" s="204"/>
      <c r="M855" s="205"/>
      <c r="N855" s="206"/>
      <c r="O855" s="206"/>
      <c r="P855" s="206"/>
      <c r="Q855" s="206"/>
      <c r="R855" s="206"/>
      <c r="S855" s="206"/>
      <c r="T855" s="207"/>
      <c r="AT855" s="208" t="s">
        <v>158</v>
      </c>
      <c r="AU855" s="208" t="s">
        <v>81</v>
      </c>
      <c r="AV855" s="13" t="s">
        <v>79</v>
      </c>
      <c r="AW855" s="13" t="s">
        <v>33</v>
      </c>
      <c r="AX855" s="13" t="s">
        <v>72</v>
      </c>
      <c r="AY855" s="208" t="s">
        <v>146</v>
      </c>
    </row>
    <row r="856" spans="1:65" s="14" customFormat="1" ht="11.25">
      <c r="B856" s="209"/>
      <c r="C856" s="210"/>
      <c r="D856" s="200" t="s">
        <v>158</v>
      </c>
      <c r="E856" s="211" t="s">
        <v>19</v>
      </c>
      <c r="F856" s="212" t="s">
        <v>863</v>
      </c>
      <c r="G856" s="210"/>
      <c r="H856" s="213">
        <v>4.4029999999999996</v>
      </c>
      <c r="I856" s="214"/>
      <c r="J856" s="210"/>
      <c r="K856" s="210"/>
      <c r="L856" s="215"/>
      <c r="M856" s="216"/>
      <c r="N856" s="217"/>
      <c r="O856" s="217"/>
      <c r="P856" s="217"/>
      <c r="Q856" s="217"/>
      <c r="R856" s="217"/>
      <c r="S856" s="217"/>
      <c r="T856" s="218"/>
      <c r="AT856" s="219" t="s">
        <v>158</v>
      </c>
      <c r="AU856" s="219" t="s">
        <v>81</v>
      </c>
      <c r="AV856" s="14" t="s">
        <v>81</v>
      </c>
      <c r="AW856" s="14" t="s">
        <v>33</v>
      </c>
      <c r="AX856" s="14" t="s">
        <v>72</v>
      </c>
      <c r="AY856" s="219" t="s">
        <v>146</v>
      </c>
    </row>
    <row r="857" spans="1:65" s="15" customFormat="1" ht="11.25">
      <c r="B857" s="220"/>
      <c r="C857" s="221"/>
      <c r="D857" s="200" t="s">
        <v>158</v>
      </c>
      <c r="E857" s="222" t="s">
        <v>19</v>
      </c>
      <c r="F857" s="223" t="s">
        <v>162</v>
      </c>
      <c r="G857" s="221"/>
      <c r="H857" s="224">
        <v>4.4029999999999996</v>
      </c>
      <c r="I857" s="225"/>
      <c r="J857" s="221"/>
      <c r="K857" s="221"/>
      <c r="L857" s="226"/>
      <c r="M857" s="227"/>
      <c r="N857" s="228"/>
      <c r="O857" s="228"/>
      <c r="P857" s="228"/>
      <c r="Q857" s="228"/>
      <c r="R857" s="228"/>
      <c r="S857" s="228"/>
      <c r="T857" s="229"/>
      <c r="AT857" s="230" t="s">
        <v>158</v>
      </c>
      <c r="AU857" s="230" t="s">
        <v>81</v>
      </c>
      <c r="AV857" s="15" t="s">
        <v>154</v>
      </c>
      <c r="AW857" s="15" t="s">
        <v>4</v>
      </c>
      <c r="AX857" s="15" t="s">
        <v>79</v>
      </c>
      <c r="AY857" s="230" t="s">
        <v>146</v>
      </c>
    </row>
    <row r="858" spans="1:65" s="2" customFormat="1" ht="24.2" customHeight="1">
      <c r="A858" s="36"/>
      <c r="B858" s="37"/>
      <c r="C858" s="231" t="s">
        <v>864</v>
      </c>
      <c r="D858" s="231" t="s">
        <v>239</v>
      </c>
      <c r="E858" s="232" t="s">
        <v>865</v>
      </c>
      <c r="F858" s="233" t="s">
        <v>866</v>
      </c>
      <c r="G858" s="234" t="s">
        <v>152</v>
      </c>
      <c r="H858" s="235">
        <v>68.537000000000006</v>
      </c>
      <c r="I858" s="236"/>
      <c r="J858" s="237">
        <f>ROUND(I858*H858,2)</f>
        <v>0</v>
      </c>
      <c r="K858" s="233" t="s">
        <v>153</v>
      </c>
      <c r="L858" s="238"/>
      <c r="M858" s="239" t="s">
        <v>19</v>
      </c>
      <c r="N858" s="240" t="s">
        <v>43</v>
      </c>
      <c r="O858" s="66"/>
      <c r="P858" s="189">
        <f>O858*H858</f>
        <v>0</v>
      </c>
      <c r="Q858" s="189">
        <v>4.7000000000000002E-3</v>
      </c>
      <c r="R858" s="189">
        <f>Q858*H858</f>
        <v>0.32212390000000002</v>
      </c>
      <c r="S858" s="189">
        <v>0</v>
      </c>
      <c r="T858" s="190">
        <f>S858*H858</f>
        <v>0</v>
      </c>
      <c r="U858" s="36"/>
      <c r="V858" s="36"/>
      <c r="W858" s="36"/>
      <c r="X858" s="36"/>
      <c r="Y858" s="36"/>
      <c r="Z858" s="36"/>
      <c r="AA858" s="36"/>
      <c r="AB858" s="36"/>
      <c r="AC858" s="36"/>
      <c r="AD858" s="36"/>
      <c r="AE858" s="36"/>
      <c r="AR858" s="191" t="s">
        <v>348</v>
      </c>
      <c r="AT858" s="191" t="s">
        <v>239</v>
      </c>
      <c r="AU858" s="191" t="s">
        <v>81</v>
      </c>
      <c r="AY858" s="19" t="s">
        <v>146</v>
      </c>
      <c r="BE858" s="192">
        <f>IF(N858="základní",J858,0)</f>
        <v>0</v>
      </c>
      <c r="BF858" s="192">
        <f>IF(N858="snížená",J858,0)</f>
        <v>0</v>
      </c>
      <c r="BG858" s="192">
        <f>IF(N858="zákl. přenesená",J858,0)</f>
        <v>0</v>
      </c>
      <c r="BH858" s="192">
        <f>IF(N858="sníž. přenesená",J858,0)</f>
        <v>0</v>
      </c>
      <c r="BI858" s="192">
        <f>IF(N858="nulová",J858,0)</f>
        <v>0</v>
      </c>
      <c r="BJ858" s="19" t="s">
        <v>79</v>
      </c>
      <c r="BK858" s="192">
        <f>ROUND(I858*H858,2)</f>
        <v>0</v>
      </c>
      <c r="BL858" s="19" t="s">
        <v>258</v>
      </c>
      <c r="BM858" s="191" t="s">
        <v>867</v>
      </c>
    </row>
    <row r="859" spans="1:65" s="14" customFormat="1" ht="11.25">
      <c r="B859" s="209"/>
      <c r="C859" s="210"/>
      <c r="D859" s="200" t="s">
        <v>158</v>
      </c>
      <c r="E859" s="211" t="s">
        <v>19</v>
      </c>
      <c r="F859" s="212" t="s">
        <v>868</v>
      </c>
      <c r="G859" s="210"/>
      <c r="H859" s="213">
        <v>68.537000000000006</v>
      </c>
      <c r="I859" s="214"/>
      <c r="J859" s="210"/>
      <c r="K859" s="210"/>
      <c r="L859" s="215"/>
      <c r="M859" s="216"/>
      <c r="N859" s="217"/>
      <c r="O859" s="217"/>
      <c r="P859" s="217"/>
      <c r="Q859" s="217"/>
      <c r="R859" s="217"/>
      <c r="S859" s="217"/>
      <c r="T859" s="218"/>
      <c r="AT859" s="219" t="s">
        <v>158</v>
      </c>
      <c r="AU859" s="219" t="s">
        <v>81</v>
      </c>
      <c r="AV859" s="14" t="s">
        <v>81</v>
      </c>
      <c r="AW859" s="14" t="s">
        <v>33</v>
      </c>
      <c r="AX859" s="14" t="s">
        <v>72</v>
      </c>
      <c r="AY859" s="219" t="s">
        <v>146</v>
      </c>
    </row>
    <row r="860" spans="1:65" s="15" customFormat="1" ht="11.25">
      <c r="B860" s="220"/>
      <c r="C860" s="221"/>
      <c r="D860" s="200" t="s">
        <v>158</v>
      </c>
      <c r="E860" s="222" t="s">
        <v>19</v>
      </c>
      <c r="F860" s="223" t="s">
        <v>162</v>
      </c>
      <c r="G860" s="221"/>
      <c r="H860" s="224">
        <v>68.537000000000006</v>
      </c>
      <c r="I860" s="225"/>
      <c r="J860" s="221"/>
      <c r="K860" s="221"/>
      <c r="L860" s="226"/>
      <c r="M860" s="227"/>
      <c r="N860" s="228"/>
      <c r="O860" s="228"/>
      <c r="P860" s="228"/>
      <c r="Q860" s="228"/>
      <c r="R860" s="228"/>
      <c r="S860" s="228"/>
      <c r="T860" s="229"/>
      <c r="AT860" s="230" t="s">
        <v>158</v>
      </c>
      <c r="AU860" s="230" t="s">
        <v>81</v>
      </c>
      <c r="AV860" s="15" t="s">
        <v>154</v>
      </c>
      <c r="AW860" s="15" t="s">
        <v>4</v>
      </c>
      <c r="AX860" s="15" t="s">
        <v>79</v>
      </c>
      <c r="AY860" s="230" t="s">
        <v>146</v>
      </c>
    </row>
    <row r="861" spans="1:65" s="2" customFormat="1" ht="24.2" customHeight="1">
      <c r="A861" s="36"/>
      <c r="B861" s="37"/>
      <c r="C861" s="180" t="s">
        <v>869</v>
      </c>
      <c r="D861" s="180" t="s">
        <v>149</v>
      </c>
      <c r="E861" s="181" t="s">
        <v>870</v>
      </c>
      <c r="F861" s="182" t="s">
        <v>871</v>
      </c>
      <c r="G861" s="183" t="s">
        <v>212</v>
      </c>
      <c r="H861" s="184">
        <v>0.35499999999999998</v>
      </c>
      <c r="I861" s="185"/>
      <c r="J861" s="186">
        <f>ROUND(I861*H861,2)</f>
        <v>0</v>
      </c>
      <c r="K861" s="182" t="s">
        <v>153</v>
      </c>
      <c r="L861" s="41"/>
      <c r="M861" s="187" t="s">
        <v>19</v>
      </c>
      <c r="N861" s="188" t="s">
        <v>43</v>
      </c>
      <c r="O861" s="66"/>
      <c r="P861" s="189">
        <f>O861*H861</f>
        <v>0</v>
      </c>
      <c r="Q861" s="189">
        <v>0</v>
      </c>
      <c r="R861" s="189">
        <f>Q861*H861</f>
        <v>0</v>
      </c>
      <c r="S861" s="189">
        <v>0</v>
      </c>
      <c r="T861" s="190">
        <f>S861*H861</f>
        <v>0</v>
      </c>
      <c r="U861" s="36"/>
      <c r="V861" s="36"/>
      <c r="W861" s="36"/>
      <c r="X861" s="36"/>
      <c r="Y861" s="36"/>
      <c r="Z861" s="36"/>
      <c r="AA861" s="36"/>
      <c r="AB861" s="36"/>
      <c r="AC861" s="36"/>
      <c r="AD861" s="36"/>
      <c r="AE861" s="36"/>
      <c r="AR861" s="191" t="s">
        <v>258</v>
      </c>
      <c r="AT861" s="191" t="s">
        <v>149</v>
      </c>
      <c r="AU861" s="191" t="s">
        <v>81</v>
      </c>
      <c r="AY861" s="19" t="s">
        <v>146</v>
      </c>
      <c r="BE861" s="192">
        <f>IF(N861="základní",J861,0)</f>
        <v>0</v>
      </c>
      <c r="BF861" s="192">
        <f>IF(N861="snížená",J861,0)</f>
        <v>0</v>
      </c>
      <c r="BG861" s="192">
        <f>IF(N861="zákl. přenesená",J861,0)</f>
        <v>0</v>
      </c>
      <c r="BH861" s="192">
        <f>IF(N861="sníž. přenesená",J861,0)</f>
        <v>0</v>
      </c>
      <c r="BI861" s="192">
        <f>IF(N861="nulová",J861,0)</f>
        <v>0</v>
      </c>
      <c r="BJ861" s="19" t="s">
        <v>79</v>
      </c>
      <c r="BK861" s="192">
        <f>ROUND(I861*H861,2)</f>
        <v>0</v>
      </c>
      <c r="BL861" s="19" t="s">
        <v>258</v>
      </c>
      <c r="BM861" s="191" t="s">
        <v>872</v>
      </c>
    </row>
    <row r="862" spans="1:65" s="2" customFormat="1" ht="11.25">
      <c r="A862" s="36"/>
      <c r="B862" s="37"/>
      <c r="C862" s="38"/>
      <c r="D862" s="193" t="s">
        <v>156</v>
      </c>
      <c r="E862" s="38"/>
      <c r="F862" s="194" t="s">
        <v>873</v>
      </c>
      <c r="G862" s="38"/>
      <c r="H862" s="38"/>
      <c r="I862" s="195"/>
      <c r="J862" s="38"/>
      <c r="K862" s="38"/>
      <c r="L862" s="41"/>
      <c r="M862" s="196"/>
      <c r="N862" s="197"/>
      <c r="O862" s="66"/>
      <c r="P862" s="66"/>
      <c r="Q862" s="66"/>
      <c r="R862" s="66"/>
      <c r="S862" s="66"/>
      <c r="T862" s="67"/>
      <c r="U862" s="36"/>
      <c r="V862" s="36"/>
      <c r="W862" s="36"/>
      <c r="X862" s="36"/>
      <c r="Y862" s="36"/>
      <c r="Z862" s="36"/>
      <c r="AA862" s="36"/>
      <c r="AB862" s="36"/>
      <c r="AC862" s="36"/>
      <c r="AD862" s="36"/>
      <c r="AE862" s="36"/>
      <c r="AT862" s="19" t="s">
        <v>156</v>
      </c>
      <c r="AU862" s="19" t="s">
        <v>81</v>
      </c>
    </row>
    <row r="863" spans="1:65" s="12" customFormat="1" ht="22.9" customHeight="1">
      <c r="B863" s="164"/>
      <c r="C863" s="165"/>
      <c r="D863" s="166" t="s">
        <v>71</v>
      </c>
      <c r="E863" s="178" t="s">
        <v>874</v>
      </c>
      <c r="F863" s="178" t="s">
        <v>875</v>
      </c>
      <c r="G863" s="165"/>
      <c r="H863" s="165"/>
      <c r="I863" s="168"/>
      <c r="J863" s="179">
        <f>BK863</f>
        <v>0</v>
      </c>
      <c r="K863" s="165"/>
      <c r="L863" s="170"/>
      <c r="M863" s="171"/>
      <c r="N863" s="172"/>
      <c r="O863" s="172"/>
      <c r="P863" s="173">
        <f>SUM(P864:P926)</f>
        <v>0</v>
      </c>
      <c r="Q863" s="172"/>
      <c r="R863" s="173">
        <f>SUM(R864:R926)</f>
        <v>1.6881651099999999</v>
      </c>
      <c r="S863" s="172"/>
      <c r="T863" s="174">
        <f>SUM(T864:T926)</f>
        <v>0</v>
      </c>
      <c r="AR863" s="175" t="s">
        <v>81</v>
      </c>
      <c r="AT863" s="176" t="s">
        <v>71</v>
      </c>
      <c r="AU863" s="176" t="s">
        <v>79</v>
      </c>
      <c r="AY863" s="175" t="s">
        <v>146</v>
      </c>
      <c r="BK863" s="177">
        <f>SUM(BK864:BK926)</f>
        <v>0</v>
      </c>
    </row>
    <row r="864" spans="1:65" s="2" customFormat="1" ht="24.2" customHeight="1">
      <c r="A864" s="36"/>
      <c r="B864" s="37"/>
      <c r="C864" s="180" t="s">
        <v>876</v>
      </c>
      <c r="D864" s="180" t="s">
        <v>149</v>
      </c>
      <c r="E864" s="181" t="s">
        <v>877</v>
      </c>
      <c r="F864" s="182" t="s">
        <v>878</v>
      </c>
      <c r="G864" s="183" t="s">
        <v>152</v>
      </c>
      <c r="H864" s="184">
        <v>56.42</v>
      </c>
      <c r="I864" s="185"/>
      <c r="J864" s="186">
        <f>ROUND(I864*H864,2)</f>
        <v>0</v>
      </c>
      <c r="K864" s="182" t="s">
        <v>153</v>
      </c>
      <c r="L864" s="41"/>
      <c r="M864" s="187" t="s">
        <v>19</v>
      </c>
      <c r="N864" s="188" t="s">
        <v>43</v>
      </c>
      <c r="O864" s="66"/>
      <c r="P864" s="189">
        <f>O864*H864</f>
        <v>0</v>
      </c>
      <c r="Q864" s="189">
        <v>0</v>
      </c>
      <c r="R864" s="189">
        <f>Q864*H864</f>
        <v>0</v>
      </c>
      <c r="S864" s="189">
        <v>0</v>
      </c>
      <c r="T864" s="190">
        <f>S864*H864</f>
        <v>0</v>
      </c>
      <c r="U864" s="36"/>
      <c r="V864" s="36"/>
      <c r="W864" s="36"/>
      <c r="X864" s="36"/>
      <c r="Y864" s="36"/>
      <c r="Z864" s="36"/>
      <c r="AA864" s="36"/>
      <c r="AB864" s="36"/>
      <c r="AC864" s="36"/>
      <c r="AD864" s="36"/>
      <c r="AE864" s="36"/>
      <c r="AR864" s="191" t="s">
        <v>258</v>
      </c>
      <c r="AT864" s="191" t="s">
        <v>149</v>
      </c>
      <c r="AU864" s="191" t="s">
        <v>81</v>
      </c>
      <c r="AY864" s="19" t="s">
        <v>146</v>
      </c>
      <c r="BE864" s="192">
        <f>IF(N864="základní",J864,0)</f>
        <v>0</v>
      </c>
      <c r="BF864" s="192">
        <f>IF(N864="snížená",J864,0)</f>
        <v>0</v>
      </c>
      <c r="BG864" s="192">
        <f>IF(N864="zákl. přenesená",J864,0)</f>
        <v>0</v>
      </c>
      <c r="BH864" s="192">
        <f>IF(N864="sníž. přenesená",J864,0)</f>
        <v>0</v>
      </c>
      <c r="BI864" s="192">
        <f>IF(N864="nulová",J864,0)</f>
        <v>0</v>
      </c>
      <c r="BJ864" s="19" t="s">
        <v>79</v>
      </c>
      <c r="BK864" s="192">
        <f>ROUND(I864*H864,2)</f>
        <v>0</v>
      </c>
      <c r="BL864" s="19" t="s">
        <v>258</v>
      </c>
      <c r="BM864" s="191" t="s">
        <v>879</v>
      </c>
    </row>
    <row r="865" spans="1:65" s="2" customFormat="1" ht="11.25">
      <c r="A865" s="36"/>
      <c r="B865" s="37"/>
      <c r="C865" s="38"/>
      <c r="D865" s="193" t="s">
        <v>156</v>
      </c>
      <c r="E865" s="38"/>
      <c r="F865" s="194" t="s">
        <v>880</v>
      </c>
      <c r="G865" s="38"/>
      <c r="H865" s="38"/>
      <c r="I865" s="195"/>
      <c r="J865" s="38"/>
      <c r="K865" s="38"/>
      <c r="L865" s="41"/>
      <c r="M865" s="196"/>
      <c r="N865" s="197"/>
      <c r="O865" s="66"/>
      <c r="P865" s="66"/>
      <c r="Q865" s="66"/>
      <c r="R865" s="66"/>
      <c r="S865" s="66"/>
      <c r="T865" s="67"/>
      <c r="U865" s="36"/>
      <c r="V865" s="36"/>
      <c r="W865" s="36"/>
      <c r="X865" s="36"/>
      <c r="Y865" s="36"/>
      <c r="Z865" s="36"/>
      <c r="AA865" s="36"/>
      <c r="AB865" s="36"/>
      <c r="AC865" s="36"/>
      <c r="AD865" s="36"/>
      <c r="AE865" s="36"/>
      <c r="AT865" s="19" t="s">
        <v>156</v>
      </c>
      <c r="AU865" s="19" t="s">
        <v>81</v>
      </c>
    </row>
    <row r="866" spans="1:65" s="13" customFormat="1" ht="11.25">
      <c r="B866" s="198"/>
      <c r="C866" s="199"/>
      <c r="D866" s="200" t="s">
        <v>158</v>
      </c>
      <c r="E866" s="201" t="s">
        <v>19</v>
      </c>
      <c r="F866" s="202" t="s">
        <v>159</v>
      </c>
      <c r="G866" s="199"/>
      <c r="H866" s="201" t="s">
        <v>19</v>
      </c>
      <c r="I866" s="203"/>
      <c r="J866" s="199"/>
      <c r="K866" s="199"/>
      <c r="L866" s="204"/>
      <c r="M866" s="205"/>
      <c r="N866" s="206"/>
      <c r="O866" s="206"/>
      <c r="P866" s="206"/>
      <c r="Q866" s="206"/>
      <c r="R866" s="206"/>
      <c r="S866" s="206"/>
      <c r="T866" s="207"/>
      <c r="AT866" s="208" t="s">
        <v>158</v>
      </c>
      <c r="AU866" s="208" t="s">
        <v>81</v>
      </c>
      <c r="AV866" s="13" t="s">
        <v>79</v>
      </c>
      <c r="AW866" s="13" t="s">
        <v>33</v>
      </c>
      <c r="AX866" s="13" t="s">
        <v>72</v>
      </c>
      <c r="AY866" s="208" t="s">
        <v>146</v>
      </c>
    </row>
    <row r="867" spans="1:65" s="13" customFormat="1" ht="11.25">
      <c r="B867" s="198"/>
      <c r="C867" s="199"/>
      <c r="D867" s="200" t="s">
        <v>158</v>
      </c>
      <c r="E867" s="201" t="s">
        <v>19</v>
      </c>
      <c r="F867" s="202" t="s">
        <v>160</v>
      </c>
      <c r="G867" s="199"/>
      <c r="H867" s="201" t="s">
        <v>19</v>
      </c>
      <c r="I867" s="203"/>
      <c r="J867" s="199"/>
      <c r="K867" s="199"/>
      <c r="L867" s="204"/>
      <c r="M867" s="205"/>
      <c r="N867" s="206"/>
      <c r="O867" s="206"/>
      <c r="P867" s="206"/>
      <c r="Q867" s="206"/>
      <c r="R867" s="206"/>
      <c r="S867" s="206"/>
      <c r="T867" s="207"/>
      <c r="AT867" s="208" t="s">
        <v>158</v>
      </c>
      <c r="AU867" s="208" t="s">
        <v>81</v>
      </c>
      <c r="AV867" s="13" t="s">
        <v>79</v>
      </c>
      <c r="AW867" s="13" t="s">
        <v>33</v>
      </c>
      <c r="AX867" s="13" t="s">
        <v>72</v>
      </c>
      <c r="AY867" s="208" t="s">
        <v>146</v>
      </c>
    </row>
    <row r="868" spans="1:65" s="13" customFormat="1" ht="11.25">
      <c r="B868" s="198"/>
      <c r="C868" s="199"/>
      <c r="D868" s="200" t="s">
        <v>158</v>
      </c>
      <c r="E868" s="201" t="s">
        <v>19</v>
      </c>
      <c r="F868" s="202" t="s">
        <v>453</v>
      </c>
      <c r="G868" s="199"/>
      <c r="H868" s="201" t="s">
        <v>19</v>
      </c>
      <c r="I868" s="203"/>
      <c r="J868" s="199"/>
      <c r="K868" s="199"/>
      <c r="L868" s="204"/>
      <c r="M868" s="205"/>
      <c r="N868" s="206"/>
      <c r="O868" s="206"/>
      <c r="P868" s="206"/>
      <c r="Q868" s="206"/>
      <c r="R868" s="206"/>
      <c r="S868" s="206"/>
      <c r="T868" s="207"/>
      <c r="AT868" s="208" t="s">
        <v>158</v>
      </c>
      <c r="AU868" s="208" t="s">
        <v>81</v>
      </c>
      <c r="AV868" s="13" t="s">
        <v>79</v>
      </c>
      <c r="AW868" s="13" t="s">
        <v>33</v>
      </c>
      <c r="AX868" s="13" t="s">
        <v>72</v>
      </c>
      <c r="AY868" s="208" t="s">
        <v>146</v>
      </c>
    </row>
    <row r="869" spans="1:65" s="14" customFormat="1" ht="11.25">
      <c r="B869" s="209"/>
      <c r="C869" s="210"/>
      <c r="D869" s="200" t="s">
        <v>158</v>
      </c>
      <c r="E869" s="211" t="s">
        <v>19</v>
      </c>
      <c r="F869" s="212" t="s">
        <v>455</v>
      </c>
      <c r="G869" s="210"/>
      <c r="H869" s="213">
        <v>56.42</v>
      </c>
      <c r="I869" s="214"/>
      <c r="J869" s="210"/>
      <c r="K869" s="210"/>
      <c r="L869" s="215"/>
      <c r="M869" s="216"/>
      <c r="N869" s="217"/>
      <c r="O869" s="217"/>
      <c r="P869" s="217"/>
      <c r="Q869" s="217"/>
      <c r="R869" s="217"/>
      <c r="S869" s="217"/>
      <c r="T869" s="218"/>
      <c r="AT869" s="219" t="s">
        <v>158</v>
      </c>
      <c r="AU869" s="219" t="s">
        <v>81</v>
      </c>
      <c r="AV869" s="14" t="s">
        <v>81</v>
      </c>
      <c r="AW869" s="14" t="s">
        <v>33</v>
      </c>
      <c r="AX869" s="14" t="s">
        <v>72</v>
      </c>
      <c r="AY869" s="219" t="s">
        <v>146</v>
      </c>
    </row>
    <row r="870" spans="1:65" s="15" customFormat="1" ht="11.25">
      <c r="B870" s="220"/>
      <c r="C870" s="221"/>
      <c r="D870" s="200" t="s">
        <v>158</v>
      </c>
      <c r="E870" s="222" t="s">
        <v>19</v>
      </c>
      <c r="F870" s="223" t="s">
        <v>162</v>
      </c>
      <c r="G870" s="221"/>
      <c r="H870" s="224">
        <v>56.42</v>
      </c>
      <c r="I870" s="225"/>
      <c r="J870" s="221"/>
      <c r="K870" s="221"/>
      <c r="L870" s="226"/>
      <c r="M870" s="227"/>
      <c r="N870" s="228"/>
      <c r="O870" s="228"/>
      <c r="P870" s="228"/>
      <c r="Q870" s="228"/>
      <c r="R870" s="228"/>
      <c r="S870" s="228"/>
      <c r="T870" s="229"/>
      <c r="AT870" s="230" t="s">
        <v>158</v>
      </c>
      <c r="AU870" s="230" t="s">
        <v>81</v>
      </c>
      <c r="AV870" s="15" t="s">
        <v>154</v>
      </c>
      <c r="AW870" s="15" t="s">
        <v>4</v>
      </c>
      <c r="AX870" s="15" t="s">
        <v>79</v>
      </c>
      <c r="AY870" s="230" t="s">
        <v>146</v>
      </c>
    </row>
    <row r="871" spans="1:65" s="2" customFormat="1" ht="16.5" customHeight="1">
      <c r="A871" s="36"/>
      <c r="B871" s="37"/>
      <c r="C871" s="231" t="s">
        <v>881</v>
      </c>
      <c r="D871" s="231" t="s">
        <v>239</v>
      </c>
      <c r="E871" s="232" t="s">
        <v>882</v>
      </c>
      <c r="F871" s="233" t="s">
        <v>883</v>
      </c>
      <c r="G871" s="234" t="s">
        <v>187</v>
      </c>
      <c r="H871" s="235">
        <v>1.427</v>
      </c>
      <c r="I871" s="236"/>
      <c r="J871" s="237">
        <f>ROUND(I871*H871,2)</f>
        <v>0</v>
      </c>
      <c r="K871" s="233" t="s">
        <v>153</v>
      </c>
      <c r="L871" s="238"/>
      <c r="M871" s="239" t="s">
        <v>19</v>
      </c>
      <c r="N871" s="240" t="s">
        <v>43</v>
      </c>
      <c r="O871" s="66"/>
      <c r="P871" s="189">
        <f>O871*H871</f>
        <v>0</v>
      </c>
      <c r="Q871" s="189">
        <v>0.55000000000000004</v>
      </c>
      <c r="R871" s="189">
        <f>Q871*H871</f>
        <v>0.78485000000000005</v>
      </c>
      <c r="S871" s="189">
        <v>0</v>
      </c>
      <c r="T871" s="190">
        <f>S871*H871</f>
        <v>0</v>
      </c>
      <c r="U871" s="36"/>
      <c r="V871" s="36"/>
      <c r="W871" s="36"/>
      <c r="X871" s="36"/>
      <c r="Y871" s="36"/>
      <c r="Z871" s="36"/>
      <c r="AA871" s="36"/>
      <c r="AB871" s="36"/>
      <c r="AC871" s="36"/>
      <c r="AD871" s="36"/>
      <c r="AE871" s="36"/>
      <c r="AR871" s="191" t="s">
        <v>348</v>
      </c>
      <c r="AT871" s="191" t="s">
        <v>239</v>
      </c>
      <c r="AU871" s="191" t="s">
        <v>81</v>
      </c>
      <c r="AY871" s="19" t="s">
        <v>146</v>
      </c>
      <c r="BE871" s="192">
        <f>IF(N871="základní",J871,0)</f>
        <v>0</v>
      </c>
      <c r="BF871" s="192">
        <f>IF(N871="snížená",J871,0)</f>
        <v>0</v>
      </c>
      <c r="BG871" s="192">
        <f>IF(N871="zákl. přenesená",J871,0)</f>
        <v>0</v>
      </c>
      <c r="BH871" s="192">
        <f>IF(N871="sníž. přenesená",J871,0)</f>
        <v>0</v>
      </c>
      <c r="BI871" s="192">
        <f>IF(N871="nulová",J871,0)</f>
        <v>0</v>
      </c>
      <c r="BJ871" s="19" t="s">
        <v>79</v>
      </c>
      <c r="BK871" s="192">
        <f>ROUND(I871*H871,2)</f>
        <v>0</v>
      </c>
      <c r="BL871" s="19" t="s">
        <v>258</v>
      </c>
      <c r="BM871" s="191" t="s">
        <v>884</v>
      </c>
    </row>
    <row r="872" spans="1:65" s="13" customFormat="1" ht="11.25">
      <c r="B872" s="198"/>
      <c r="C872" s="199"/>
      <c r="D872" s="200" t="s">
        <v>158</v>
      </c>
      <c r="E872" s="201" t="s">
        <v>19</v>
      </c>
      <c r="F872" s="202" t="s">
        <v>159</v>
      </c>
      <c r="G872" s="199"/>
      <c r="H872" s="201" t="s">
        <v>19</v>
      </c>
      <c r="I872" s="203"/>
      <c r="J872" s="199"/>
      <c r="K872" s="199"/>
      <c r="L872" s="204"/>
      <c r="M872" s="205"/>
      <c r="N872" s="206"/>
      <c r="O872" s="206"/>
      <c r="P872" s="206"/>
      <c r="Q872" s="206"/>
      <c r="R872" s="206"/>
      <c r="S872" s="206"/>
      <c r="T872" s="207"/>
      <c r="AT872" s="208" t="s">
        <v>158</v>
      </c>
      <c r="AU872" s="208" t="s">
        <v>81</v>
      </c>
      <c r="AV872" s="13" t="s">
        <v>79</v>
      </c>
      <c r="AW872" s="13" t="s">
        <v>33</v>
      </c>
      <c r="AX872" s="13" t="s">
        <v>72</v>
      </c>
      <c r="AY872" s="208" t="s">
        <v>146</v>
      </c>
    </row>
    <row r="873" spans="1:65" s="13" customFormat="1" ht="11.25">
      <c r="B873" s="198"/>
      <c r="C873" s="199"/>
      <c r="D873" s="200" t="s">
        <v>158</v>
      </c>
      <c r="E873" s="201" t="s">
        <v>19</v>
      </c>
      <c r="F873" s="202" t="s">
        <v>160</v>
      </c>
      <c r="G873" s="199"/>
      <c r="H873" s="201" t="s">
        <v>19</v>
      </c>
      <c r="I873" s="203"/>
      <c r="J873" s="199"/>
      <c r="K873" s="199"/>
      <c r="L873" s="204"/>
      <c r="M873" s="205"/>
      <c r="N873" s="206"/>
      <c r="O873" s="206"/>
      <c r="P873" s="206"/>
      <c r="Q873" s="206"/>
      <c r="R873" s="206"/>
      <c r="S873" s="206"/>
      <c r="T873" s="207"/>
      <c r="AT873" s="208" t="s">
        <v>158</v>
      </c>
      <c r="AU873" s="208" t="s">
        <v>81</v>
      </c>
      <c r="AV873" s="13" t="s">
        <v>79</v>
      </c>
      <c r="AW873" s="13" t="s">
        <v>33</v>
      </c>
      <c r="AX873" s="13" t="s">
        <v>72</v>
      </c>
      <c r="AY873" s="208" t="s">
        <v>146</v>
      </c>
    </row>
    <row r="874" spans="1:65" s="13" customFormat="1" ht="11.25">
      <c r="B874" s="198"/>
      <c r="C874" s="199"/>
      <c r="D874" s="200" t="s">
        <v>158</v>
      </c>
      <c r="E874" s="201" t="s">
        <v>19</v>
      </c>
      <c r="F874" s="202" t="s">
        <v>453</v>
      </c>
      <c r="G874" s="199"/>
      <c r="H874" s="201" t="s">
        <v>19</v>
      </c>
      <c r="I874" s="203"/>
      <c r="J874" s="199"/>
      <c r="K874" s="199"/>
      <c r="L874" s="204"/>
      <c r="M874" s="205"/>
      <c r="N874" s="206"/>
      <c r="O874" s="206"/>
      <c r="P874" s="206"/>
      <c r="Q874" s="206"/>
      <c r="R874" s="206"/>
      <c r="S874" s="206"/>
      <c r="T874" s="207"/>
      <c r="AT874" s="208" t="s">
        <v>158</v>
      </c>
      <c r="AU874" s="208" t="s">
        <v>81</v>
      </c>
      <c r="AV874" s="13" t="s">
        <v>79</v>
      </c>
      <c r="AW874" s="13" t="s">
        <v>33</v>
      </c>
      <c r="AX874" s="13" t="s">
        <v>72</v>
      </c>
      <c r="AY874" s="208" t="s">
        <v>146</v>
      </c>
    </row>
    <row r="875" spans="1:65" s="14" customFormat="1" ht="11.25">
      <c r="B875" s="209"/>
      <c r="C875" s="210"/>
      <c r="D875" s="200" t="s">
        <v>158</v>
      </c>
      <c r="E875" s="211" t="s">
        <v>19</v>
      </c>
      <c r="F875" s="212" t="s">
        <v>885</v>
      </c>
      <c r="G875" s="210"/>
      <c r="H875" s="213">
        <v>1.427</v>
      </c>
      <c r="I875" s="214"/>
      <c r="J875" s="210"/>
      <c r="K875" s="210"/>
      <c r="L875" s="215"/>
      <c r="M875" s="216"/>
      <c r="N875" s="217"/>
      <c r="O875" s="217"/>
      <c r="P875" s="217"/>
      <c r="Q875" s="217"/>
      <c r="R875" s="217"/>
      <c r="S875" s="217"/>
      <c r="T875" s="218"/>
      <c r="AT875" s="219" t="s">
        <v>158</v>
      </c>
      <c r="AU875" s="219" t="s">
        <v>81</v>
      </c>
      <c r="AV875" s="14" t="s">
        <v>81</v>
      </c>
      <c r="AW875" s="14" t="s">
        <v>33</v>
      </c>
      <c r="AX875" s="14" t="s">
        <v>72</v>
      </c>
      <c r="AY875" s="219" t="s">
        <v>146</v>
      </c>
    </row>
    <row r="876" spans="1:65" s="15" customFormat="1" ht="11.25">
      <c r="B876" s="220"/>
      <c r="C876" s="221"/>
      <c r="D876" s="200" t="s">
        <v>158</v>
      </c>
      <c r="E876" s="222" t="s">
        <v>19</v>
      </c>
      <c r="F876" s="223" t="s">
        <v>162</v>
      </c>
      <c r="G876" s="221"/>
      <c r="H876" s="224">
        <v>1.427</v>
      </c>
      <c r="I876" s="225"/>
      <c r="J876" s="221"/>
      <c r="K876" s="221"/>
      <c r="L876" s="226"/>
      <c r="M876" s="227"/>
      <c r="N876" s="228"/>
      <c r="O876" s="228"/>
      <c r="P876" s="228"/>
      <c r="Q876" s="228"/>
      <c r="R876" s="228"/>
      <c r="S876" s="228"/>
      <c r="T876" s="229"/>
      <c r="AT876" s="230" t="s">
        <v>158</v>
      </c>
      <c r="AU876" s="230" t="s">
        <v>81</v>
      </c>
      <c r="AV876" s="15" t="s">
        <v>154</v>
      </c>
      <c r="AW876" s="15" t="s">
        <v>4</v>
      </c>
      <c r="AX876" s="15" t="s">
        <v>79</v>
      </c>
      <c r="AY876" s="230" t="s">
        <v>146</v>
      </c>
    </row>
    <row r="877" spans="1:65" s="2" customFormat="1" ht="16.5" customHeight="1">
      <c r="A877" s="36"/>
      <c r="B877" s="37"/>
      <c r="C877" s="180" t="s">
        <v>886</v>
      </c>
      <c r="D877" s="180" t="s">
        <v>149</v>
      </c>
      <c r="E877" s="181" t="s">
        <v>887</v>
      </c>
      <c r="F877" s="182" t="s">
        <v>888</v>
      </c>
      <c r="G877" s="183" t="s">
        <v>294</v>
      </c>
      <c r="H877" s="184">
        <v>74.400000000000006</v>
      </c>
      <c r="I877" s="185"/>
      <c r="J877" s="186">
        <f>ROUND(I877*H877,2)</f>
        <v>0</v>
      </c>
      <c r="K877" s="182" t="s">
        <v>153</v>
      </c>
      <c r="L877" s="41"/>
      <c r="M877" s="187" t="s">
        <v>19</v>
      </c>
      <c r="N877" s="188" t="s">
        <v>43</v>
      </c>
      <c r="O877" s="66"/>
      <c r="P877" s="189">
        <f>O877*H877</f>
        <v>0</v>
      </c>
      <c r="Q877" s="189">
        <v>0</v>
      </c>
      <c r="R877" s="189">
        <f>Q877*H877</f>
        <v>0</v>
      </c>
      <c r="S877" s="189">
        <v>0</v>
      </c>
      <c r="T877" s="190">
        <f>S877*H877</f>
        <v>0</v>
      </c>
      <c r="U877" s="36"/>
      <c r="V877" s="36"/>
      <c r="W877" s="36"/>
      <c r="X877" s="36"/>
      <c r="Y877" s="36"/>
      <c r="Z877" s="36"/>
      <c r="AA877" s="36"/>
      <c r="AB877" s="36"/>
      <c r="AC877" s="36"/>
      <c r="AD877" s="36"/>
      <c r="AE877" s="36"/>
      <c r="AR877" s="191" t="s">
        <v>258</v>
      </c>
      <c r="AT877" s="191" t="s">
        <v>149</v>
      </c>
      <c r="AU877" s="191" t="s">
        <v>81</v>
      </c>
      <c r="AY877" s="19" t="s">
        <v>146</v>
      </c>
      <c r="BE877" s="192">
        <f>IF(N877="základní",J877,0)</f>
        <v>0</v>
      </c>
      <c r="BF877" s="192">
        <f>IF(N877="snížená",J877,0)</f>
        <v>0</v>
      </c>
      <c r="BG877" s="192">
        <f>IF(N877="zákl. přenesená",J877,0)</f>
        <v>0</v>
      </c>
      <c r="BH877" s="192">
        <f>IF(N877="sníž. přenesená",J877,0)</f>
        <v>0</v>
      </c>
      <c r="BI877" s="192">
        <f>IF(N877="nulová",J877,0)</f>
        <v>0</v>
      </c>
      <c r="BJ877" s="19" t="s">
        <v>79</v>
      </c>
      <c r="BK877" s="192">
        <f>ROUND(I877*H877,2)</f>
        <v>0</v>
      </c>
      <c r="BL877" s="19" t="s">
        <v>258</v>
      </c>
      <c r="BM877" s="191" t="s">
        <v>889</v>
      </c>
    </row>
    <row r="878" spans="1:65" s="2" customFormat="1" ht="11.25">
      <c r="A878" s="36"/>
      <c r="B878" s="37"/>
      <c r="C878" s="38"/>
      <c r="D878" s="193" t="s">
        <v>156</v>
      </c>
      <c r="E878" s="38"/>
      <c r="F878" s="194" t="s">
        <v>890</v>
      </c>
      <c r="G878" s="38"/>
      <c r="H878" s="38"/>
      <c r="I878" s="195"/>
      <c r="J878" s="38"/>
      <c r="K878" s="38"/>
      <c r="L878" s="41"/>
      <c r="M878" s="196"/>
      <c r="N878" s="197"/>
      <c r="O878" s="66"/>
      <c r="P878" s="66"/>
      <c r="Q878" s="66"/>
      <c r="R878" s="66"/>
      <c r="S878" s="66"/>
      <c r="T878" s="67"/>
      <c r="U878" s="36"/>
      <c r="V878" s="36"/>
      <c r="W878" s="36"/>
      <c r="X878" s="36"/>
      <c r="Y878" s="36"/>
      <c r="Z878" s="36"/>
      <c r="AA878" s="36"/>
      <c r="AB878" s="36"/>
      <c r="AC878" s="36"/>
      <c r="AD878" s="36"/>
      <c r="AE878" s="36"/>
      <c r="AT878" s="19" t="s">
        <v>156</v>
      </c>
      <c r="AU878" s="19" t="s">
        <v>81</v>
      </c>
    </row>
    <row r="879" spans="1:65" s="13" customFormat="1" ht="11.25">
      <c r="B879" s="198"/>
      <c r="C879" s="199"/>
      <c r="D879" s="200" t="s">
        <v>158</v>
      </c>
      <c r="E879" s="201" t="s">
        <v>19</v>
      </c>
      <c r="F879" s="202" t="s">
        <v>159</v>
      </c>
      <c r="G879" s="199"/>
      <c r="H879" s="201" t="s">
        <v>19</v>
      </c>
      <c r="I879" s="203"/>
      <c r="J879" s="199"/>
      <c r="K879" s="199"/>
      <c r="L879" s="204"/>
      <c r="M879" s="205"/>
      <c r="N879" s="206"/>
      <c r="O879" s="206"/>
      <c r="P879" s="206"/>
      <c r="Q879" s="206"/>
      <c r="R879" s="206"/>
      <c r="S879" s="206"/>
      <c r="T879" s="207"/>
      <c r="AT879" s="208" t="s">
        <v>158</v>
      </c>
      <c r="AU879" s="208" t="s">
        <v>81</v>
      </c>
      <c r="AV879" s="13" t="s">
        <v>79</v>
      </c>
      <c r="AW879" s="13" t="s">
        <v>33</v>
      </c>
      <c r="AX879" s="13" t="s">
        <v>72</v>
      </c>
      <c r="AY879" s="208" t="s">
        <v>146</v>
      </c>
    </row>
    <row r="880" spans="1:65" s="13" customFormat="1" ht="11.25">
      <c r="B880" s="198"/>
      <c r="C880" s="199"/>
      <c r="D880" s="200" t="s">
        <v>158</v>
      </c>
      <c r="E880" s="201" t="s">
        <v>19</v>
      </c>
      <c r="F880" s="202" t="s">
        <v>160</v>
      </c>
      <c r="G880" s="199"/>
      <c r="H880" s="201" t="s">
        <v>19</v>
      </c>
      <c r="I880" s="203"/>
      <c r="J880" s="199"/>
      <c r="K880" s="199"/>
      <c r="L880" s="204"/>
      <c r="M880" s="205"/>
      <c r="N880" s="206"/>
      <c r="O880" s="206"/>
      <c r="P880" s="206"/>
      <c r="Q880" s="206"/>
      <c r="R880" s="206"/>
      <c r="S880" s="206"/>
      <c r="T880" s="207"/>
      <c r="AT880" s="208" t="s">
        <v>158</v>
      </c>
      <c r="AU880" s="208" t="s">
        <v>81</v>
      </c>
      <c r="AV880" s="13" t="s">
        <v>79</v>
      </c>
      <c r="AW880" s="13" t="s">
        <v>33</v>
      </c>
      <c r="AX880" s="13" t="s">
        <v>72</v>
      </c>
      <c r="AY880" s="208" t="s">
        <v>146</v>
      </c>
    </row>
    <row r="881" spans="1:65" s="13" customFormat="1" ht="11.25">
      <c r="B881" s="198"/>
      <c r="C881" s="199"/>
      <c r="D881" s="200" t="s">
        <v>158</v>
      </c>
      <c r="E881" s="201" t="s">
        <v>19</v>
      </c>
      <c r="F881" s="202" t="s">
        <v>453</v>
      </c>
      <c r="G881" s="199"/>
      <c r="H881" s="201" t="s">
        <v>19</v>
      </c>
      <c r="I881" s="203"/>
      <c r="J881" s="199"/>
      <c r="K881" s="199"/>
      <c r="L881" s="204"/>
      <c r="M881" s="205"/>
      <c r="N881" s="206"/>
      <c r="O881" s="206"/>
      <c r="P881" s="206"/>
      <c r="Q881" s="206"/>
      <c r="R881" s="206"/>
      <c r="S881" s="206"/>
      <c r="T881" s="207"/>
      <c r="AT881" s="208" t="s">
        <v>158</v>
      </c>
      <c r="AU881" s="208" t="s">
        <v>81</v>
      </c>
      <c r="AV881" s="13" t="s">
        <v>79</v>
      </c>
      <c r="AW881" s="13" t="s">
        <v>33</v>
      </c>
      <c r="AX881" s="13" t="s">
        <v>72</v>
      </c>
      <c r="AY881" s="208" t="s">
        <v>146</v>
      </c>
    </row>
    <row r="882" spans="1:65" s="14" customFormat="1" ht="11.25">
      <c r="B882" s="209"/>
      <c r="C882" s="210"/>
      <c r="D882" s="200" t="s">
        <v>158</v>
      </c>
      <c r="E882" s="211" t="s">
        <v>19</v>
      </c>
      <c r="F882" s="212" t="s">
        <v>891</v>
      </c>
      <c r="G882" s="210"/>
      <c r="H882" s="213">
        <v>74.400000000000006</v>
      </c>
      <c r="I882" s="214"/>
      <c r="J882" s="210"/>
      <c r="K882" s="210"/>
      <c r="L882" s="215"/>
      <c r="M882" s="216"/>
      <c r="N882" s="217"/>
      <c r="O882" s="217"/>
      <c r="P882" s="217"/>
      <c r="Q882" s="217"/>
      <c r="R882" s="217"/>
      <c r="S882" s="217"/>
      <c r="T882" s="218"/>
      <c r="AT882" s="219" t="s">
        <v>158</v>
      </c>
      <c r="AU882" s="219" t="s">
        <v>81</v>
      </c>
      <c r="AV882" s="14" t="s">
        <v>81</v>
      </c>
      <c r="AW882" s="14" t="s">
        <v>33</v>
      </c>
      <c r="AX882" s="14" t="s">
        <v>72</v>
      </c>
      <c r="AY882" s="219" t="s">
        <v>146</v>
      </c>
    </row>
    <row r="883" spans="1:65" s="15" customFormat="1" ht="11.25">
      <c r="B883" s="220"/>
      <c r="C883" s="221"/>
      <c r="D883" s="200" t="s">
        <v>158</v>
      </c>
      <c r="E883" s="222" t="s">
        <v>19</v>
      </c>
      <c r="F883" s="223" t="s">
        <v>162</v>
      </c>
      <c r="G883" s="221"/>
      <c r="H883" s="224">
        <v>74.400000000000006</v>
      </c>
      <c r="I883" s="225"/>
      <c r="J883" s="221"/>
      <c r="K883" s="221"/>
      <c r="L883" s="226"/>
      <c r="M883" s="227"/>
      <c r="N883" s="228"/>
      <c r="O883" s="228"/>
      <c r="P883" s="228"/>
      <c r="Q883" s="228"/>
      <c r="R883" s="228"/>
      <c r="S883" s="228"/>
      <c r="T883" s="229"/>
      <c r="AT883" s="230" t="s">
        <v>158</v>
      </c>
      <c r="AU883" s="230" t="s">
        <v>81</v>
      </c>
      <c r="AV883" s="15" t="s">
        <v>154</v>
      </c>
      <c r="AW883" s="15" t="s">
        <v>4</v>
      </c>
      <c r="AX883" s="15" t="s">
        <v>79</v>
      </c>
      <c r="AY883" s="230" t="s">
        <v>146</v>
      </c>
    </row>
    <row r="884" spans="1:65" s="2" customFormat="1" ht="16.5" customHeight="1">
      <c r="A884" s="36"/>
      <c r="B884" s="37"/>
      <c r="C884" s="231" t="s">
        <v>892</v>
      </c>
      <c r="D884" s="231" t="s">
        <v>239</v>
      </c>
      <c r="E884" s="232" t="s">
        <v>893</v>
      </c>
      <c r="F884" s="233" t="s">
        <v>894</v>
      </c>
      <c r="G884" s="234" t="s">
        <v>187</v>
      </c>
      <c r="H884" s="235">
        <v>0.19600000000000001</v>
      </c>
      <c r="I884" s="236"/>
      <c r="J884" s="237">
        <f>ROUND(I884*H884,2)</f>
        <v>0</v>
      </c>
      <c r="K884" s="233" t="s">
        <v>153</v>
      </c>
      <c r="L884" s="238"/>
      <c r="M884" s="239" t="s">
        <v>19</v>
      </c>
      <c r="N884" s="240" t="s">
        <v>43</v>
      </c>
      <c r="O884" s="66"/>
      <c r="P884" s="189">
        <f>O884*H884</f>
        <v>0</v>
      </c>
      <c r="Q884" s="189">
        <v>0.55000000000000004</v>
      </c>
      <c r="R884" s="189">
        <f>Q884*H884</f>
        <v>0.10780000000000001</v>
      </c>
      <c r="S884" s="189">
        <v>0</v>
      </c>
      <c r="T884" s="190">
        <f>S884*H884</f>
        <v>0</v>
      </c>
      <c r="U884" s="36"/>
      <c r="V884" s="36"/>
      <c r="W884" s="36"/>
      <c r="X884" s="36"/>
      <c r="Y884" s="36"/>
      <c r="Z884" s="36"/>
      <c r="AA884" s="36"/>
      <c r="AB884" s="36"/>
      <c r="AC884" s="36"/>
      <c r="AD884" s="36"/>
      <c r="AE884" s="36"/>
      <c r="AR884" s="191" t="s">
        <v>348</v>
      </c>
      <c r="AT884" s="191" t="s">
        <v>239</v>
      </c>
      <c r="AU884" s="191" t="s">
        <v>81</v>
      </c>
      <c r="AY884" s="19" t="s">
        <v>146</v>
      </c>
      <c r="BE884" s="192">
        <f>IF(N884="základní",J884,0)</f>
        <v>0</v>
      </c>
      <c r="BF884" s="192">
        <f>IF(N884="snížená",J884,0)</f>
        <v>0</v>
      </c>
      <c r="BG884" s="192">
        <f>IF(N884="zákl. přenesená",J884,0)</f>
        <v>0</v>
      </c>
      <c r="BH884" s="192">
        <f>IF(N884="sníž. přenesená",J884,0)</f>
        <v>0</v>
      </c>
      <c r="BI884" s="192">
        <f>IF(N884="nulová",J884,0)</f>
        <v>0</v>
      </c>
      <c r="BJ884" s="19" t="s">
        <v>79</v>
      </c>
      <c r="BK884" s="192">
        <f>ROUND(I884*H884,2)</f>
        <v>0</v>
      </c>
      <c r="BL884" s="19" t="s">
        <v>258</v>
      </c>
      <c r="BM884" s="191" t="s">
        <v>895</v>
      </c>
    </row>
    <row r="885" spans="1:65" s="13" customFormat="1" ht="11.25">
      <c r="B885" s="198"/>
      <c r="C885" s="199"/>
      <c r="D885" s="200" t="s">
        <v>158</v>
      </c>
      <c r="E885" s="201" t="s">
        <v>19</v>
      </c>
      <c r="F885" s="202" t="s">
        <v>896</v>
      </c>
      <c r="G885" s="199"/>
      <c r="H885" s="201" t="s">
        <v>19</v>
      </c>
      <c r="I885" s="203"/>
      <c r="J885" s="199"/>
      <c r="K885" s="199"/>
      <c r="L885" s="204"/>
      <c r="M885" s="205"/>
      <c r="N885" s="206"/>
      <c r="O885" s="206"/>
      <c r="P885" s="206"/>
      <c r="Q885" s="206"/>
      <c r="R885" s="206"/>
      <c r="S885" s="206"/>
      <c r="T885" s="207"/>
      <c r="AT885" s="208" t="s">
        <v>158</v>
      </c>
      <c r="AU885" s="208" t="s">
        <v>81</v>
      </c>
      <c r="AV885" s="13" t="s">
        <v>79</v>
      </c>
      <c r="AW885" s="13" t="s">
        <v>33</v>
      </c>
      <c r="AX885" s="13" t="s">
        <v>72</v>
      </c>
      <c r="AY885" s="208" t="s">
        <v>146</v>
      </c>
    </row>
    <row r="886" spans="1:65" s="13" customFormat="1" ht="11.25">
      <c r="B886" s="198"/>
      <c r="C886" s="199"/>
      <c r="D886" s="200" t="s">
        <v>158</v>
      </c>
      <c r="E886" s="201" t="s">
        <v>19</v>
      </c>
      <c r="F886" s="202" t="s">
        <v>160</v>
      </c>
      <c r="G886" s="199"/>
      <c r="H886" s="201" t="s">
        <v>19</v>
      </c>
      <c r="I886" s="203"/>
      <c r="J886" s="199"/>
      <c r="K886" s="199"/>
      <c r="L886" s="204"/>
      <c r="M886" s="205"/>
      <c r="N886" s="206"/>
      <c r="O886" s="206"/>
      <c r="P886" s="206"/>
      <c r="Q886" s="206"/>
      <c r="R886" s="206"/>
      <c r="S886" s="206"/>
      <c r="T886" s="207"/>
      <c r="AT886" s="208" t="s">
        <v>158</v>
      </c>
      <c r="AU886" s="208" t="s">
        <v>81</v>
      </c>
      <c r="AV886" s="13" t="s">
        <v>79</v>
      </c>
      <c r="AW886" s="13" t="s">
        <v>33</v>
      </c>
      <c r="AX886" s="13" t="s">
        <v>72</v>
      </c>
      <c r="AY886" s="208" t="s">
        <v>146</v>
      </c>
    </row>
    <row r="887" spans="1:65" s="13" customFormat="1" ht="11.25">
      <c r="B887" s="198"/>
      <c r="C887" s="199"/>
      <c r="D887" s="200" t="s">
        <v>158</v>
      </c>
      <c r="E887" s="201" t="s">
        <v>19</v>
      </c>
      <c r="F887" s="202" t="s">
        <v>453</v>
      </c>
      <c r="G887" s="199"/>
      <c r="H887" s="201" t="s">
        <v>19</v>
      </c>
      <c r="I887" s="203"/>
      <c r="J887" s="199"/>
      <c r="K887" s="199"/>
      <c r="L887" s="204"/>
      <c r="M887" s="205"/>
      <c r="N887" s="206"/>
      <c r="O887" s="206"/>
      <c r="P887" s="206"/>
      <c r="Q887" s="206"/>
      <c r="R887" s="206"/>
      <c r="S887" s="206"/>
      <c r="T887" s="207"/>
      <c r="AT887" s="208" t="s">
        <v>158</v>
      </c>
      <c r="AU887" s="208" t="s">
        <v>81</v>
      </c>
      <c r="AV887" s="13" t="s">
        <v>79</v>
      </c>
      <c r="AW887" s="13" t="s">
        <v>33</v>
      </c>
      <c r="AX887" s="13" t="s">
        <v>72</v>
      </c>
      <c r="AY887" s="208" t="s">
        <v>146</v>
      </c>
    </row>
    <row r="888" spans="1:65" s="14" customFormat="1" ht="11.25">
      <c r="B888" s="209"/>
      <c r="C888" s="210"/>
      <c r="D888" s="200" t="s">
        <v>158</v>
      </c>
      <c r="E888" s="211" t="s">
        <v>19</v>
      </c>
      <c r="F888" s="212" t="s">
        <v>897</v>
      </c>
      <c r="G888" s="210"/>
      <c r="H888" s="213">
        <v>0.19600000000000001</v>
      </c>
      <c r="I888" s="214"/>
      <c r="J888" s="210"/>
      <c r="K888" s="210"/>
      <c r="L888" s="215"/>
      <c r="M888" s="216"/>
      <c r="N888" s="217"/>
      <c r="O888" s="217"/>
      <c r="P888" s="217"/>
      <c r="Q888" s="217"/>
      <c r="R888" s="217"/>
      <c r="S888" s="217"/>
      <c r="T888" s="218"/>
      <c r="AT888" s="219" t="s">
        <v>158</v>
      </c>
      <c r="AU888" s="219" t="s">
        <v>81</v>
      </c>
      <c r="AV888" s="14" t="s">
        <v>81</v>
      </c>
      <c r="AW888" s="14" t="s">
        <v>33</v>
      </c>
      <c r="AX888" s="14" t="s">
        <v>72</v>
      </c>
      <c r="AY888" s="219" t="s">
        <v>146</v>
      </c>
    </row>
    <row r="889" spans="1:65" s="15" customFormat="1" ht="11.25">
      <c r="B889" s="220"/>
      <c r="C889" s="221"/>
      <c r="D889" s="200" t="s">
        <v>158</v>
      </c>
      <c r="E889" s="222" t="s">
        <v>19</v>
      </c>
      <c r="F889" s="223" t="s">
        <v>162</v>
      </c>
      <c r="G889" s="221"/>
      <c r="H889" s="224">
        <v>0.19600000000000001</v>
      </c>
      <c r="I889" s="225"/>
      <c r="J889" s="221"/>
      <c r="K889" s="221"/>
      <c r="L889" s="226"/>
      <c r="M889" s="227"/>
      <c r="N889" s="228"/>
      <c r="O889" s="228"/>
      <c r="P889" s="228"/>
      <c r="Q889" s="228"/>
      <c r="R889" s="228"/>
      <c r="S889" s="228"/>
      <c r="T889" s="229"/>
      <c r="AT889" s="230" t="s">
        <v>158</v>
      </c>
      <c r="AU889" s="230" t="s">
        <v>81</v>
      </c>
      <c r="AV889" s="15" t="s">
        <v>154</v>
      </c>
      <c r="AW889" s="15" t="s">
        <v>4</v>
      </c>
      <c r="AX889" s="15" t="s">
        <v>79</v>
      </c>
      <c r="AY889" s="230" t="s">
        <v>146</v>
      </c>
    </row>
    <row r="890" spans="1:65" s="2" customFormat="1" ht="21.75" customHeight="1">
      <c r="A890" s="36"/>
      <c r="B890" s="37"/>
      <c r="C890" s="180" t="s">
        <v>898</v>
      </c>
      <c r="D890" s="180" t="s">
        <v>149</v>
      </c>
      <c r="E890" s="181" t="s">
        <v>899</v>
      </c>
      <c r="F890" s="182" t="s">
        <v>900</v>
      </c>
      <c r="G890" s="183" t="s">
        <v>187</v>
      </c>
      <c r="H890" s="184">
        <v>1.623</v>
      </c>
      <c r="I890" s="185"/>
      <c r="J890" s="186">
        <f>ROUND(I890*H890,2)</f>
        <v>0</v>
      </c>
      <c r="K890" s="182" t="s">
        <v>153</v>
      </c>
      <c r="L890" s="41"/>
      <c r="M890" s="187" t="s">
        <v>19</v>
      </c>
      <c r="N890" s="188" t="s">
        <v>43</v>
      </c>
      <c r="O890" s="66"/>
      <c r="P890" s="189">
        <f>O890*H890</f>
        <v>0</v>
      </c>
      <c r="Q890" s="189">
        <v>2.3369999999999998E-2</v>
      </c>
      <c r="R890" s="189">
        <f>Q890*H890</f>
        <v>3.792951E-2</v>
      </c>
      <c r="S890" s="189">
        <v>0</v>
      </c>
      <c r="T890" s="190">
        <f>S890*H890</f>
        <v>0</v>
      </c>
      <c r="U890" s="36"/>
      <c r="V890" s="36"/>
      <c r="W890" s="36"/>
      <c r="X890" s="36"/>
      <c r="Y890" s="36"/>
      <c r="Z890" s="36"/>
      <c r="AA890" s="36"/>
      <c r="AB890" s="36"/>
      <c r="AC890" s="36"/>
      <c r="AD890" s="36"/>
      <c r="AE890" s="36"/>
      <c r="AR890" s="191" t="s">
        <v>258</v>
      </c>
      <c r="AT890" s="191" t="s">
        <v>149</v>
      </c>
      <c r="AU890" s="191" t="s">
        <v>81</v>
      </c>
      <c r="AY890" s="19" t="s">
        <v>146</v>
      </c>
      <c r="BE890" s="192">
        <f>IF(N890="základní",J890,0)</f>
        <v>0</v>
      </c>
      <c r="BF890" s="192">
        <f>IF(N890="snížená",J890,0)</f>
        <v>0</v>
      </c>
      <c r="BG890" s="192">
        <f>IF(N890="zákl. přenesená",J890,0)</f>
        <v>0</v>
      </c>
      <c r="BH890" s="192">
        <f>IF(N890="sníž. přenesená",J890,0)</f>
        <v>0</v>
      </c>
      <c r="BI890" s="192">
        <f>IF(N890="nulová",J890,0)</f>
        <v>0</v>
      </c>
      <c r="BJ890" s="19" t="s">
        <v>79</v>
      </c>
      <c r="BK890" s="192">
        <f>ROUND(I890*H890,2)</f>
        <v>0</v>
      </c>
      <c r="BL890" s="19" t="s">
        <v>258</v>
      </c>
      <c r="BM890" s="191" t="s">
        <v>901</v>
      </c>
    </row>
    <row r="891" spans="1:65" s="2" customFormat="1" ht="11.25">
      <c r="A891" s="36"/>
      <c r="B891" s="37"/>
      <c r="C891" s="38"/>
      <c r="D891" s="193" t="s">
        <v>156</v>
      </c>
      <c r="E891" s="38"/>
      <c r="F891" s="194" t="s">
        <v>902</v>
      </c>
      <c r="G891" s="38"/>
      <c r="H891" s="38"/>
      <c r="I891" s="195"/>
      <c r="J891" s="38"/>
      <c r="K891" s="38"/>
      <c r="L891" s="41"/>
      <c r="M891" s="196"/>
      <c r="N891" s="197"/>
      <c r="O891" s="66"/>
      <c r="P891" s="66"/>
      <c r="Q891" s="66"/>
      <c r="R891" s="66"/>
      <c r="S891" s="66"/>
      <c r="T891" s="67"/>
      <c r="U891" s="36"/>
      <c r="V891" s="36"/>
      <c r="W891" s="36"/>
      <c r="X891" s="36"/>
      <c r="Y891" s="36"/>
      <c r="Z891" s="36"/>
      <c r="AA891" s="36"/>
      <c r="AB891" s="36"/>
      <c r="AC891" s="36"/>
      <c r="AD891" s="36"/>
      <c r="AE891" s="36"/>
      <c r="AT891" s="19" t="s">
        <v>156</v>
      </c>
      <c r="AU891" s="19" t="s">
        <v>81</v>
      </c>
    </row>
    <row r="892" spans="1:65" s="14" customFormat="1" ht="11.25">
      <c r="B892" s="209"/>
      <c r="C892" s="210"/>
      <c r="D892" s="200" t="s">
        <v>158</v>
      </c>
      <c r="E892" s="211" t="s">
        <v>19</v>
      </c>
      <c r="F892" s="212" t="s">
        <v>903</v>
      </c>
      <c r="G892" s="210"/>
      <c r="H892" s="213">
        <v>1.623</v>
      </c>
      <c r="I892" s="214"/>
      <c r="J892" s="210"/>
      <c r="K892" s="210"/>
      <c r="L892" s="215"/>
      <c r="M892" s="216"/>
      <c r="N892" s="217"/>
      <c r="O892" s="217"/>
      <c r="P892" s="217"/>
      <c r="Q892" s="217"/>
      <c r="R892" s="217"/>
      <c r="S892" s="217"/>
      <c r="T892" s="218"/>
      <c r="AT892" s="219" t="s">
        <v>158</v>
      </c>
      <c r="AU892" s="219" t="s">
        <v>81</v>
      </c>
      <c r="AV892" s="14" t="s">
        <v>81</v>
      </c>
      <c r="AW892" s="14" t="s">
        <v>33</v>
      </c>
      <c r="AX892" s="14" t="s">
        <v>72</v>
      </c>
      <c r="AY892" s="219" t="s">
        <v>146</v>
      </c>
    </row>
    <row r="893" spans="1:65" s="15" customFormat="1" ht="11.25">
      <c r="B893" s="220"/>
      <c r="C893" s="221"/>
      <c r="D893" s="200" t="s">
        <v>158</v>
      </c>
      <c r="E893" s="222" t="s">
        <v>19</v>
      </c>
      <c r="F893" s="223" t="s">
        <v>162</v>
      </c>
      <c r="G893" s="221"/>
      <c r="H893" s="224">
        <v>1.623</v>
      </c>
      <c r="I893" s="225"/>
      <c r="J893" s="221"/>
      <c r="K893" s="221"/>
      <c r="L893" s="226"/>
      <c r="M893" s="227"/>
      <c r="N893" s="228"/>
      <c r="O893" s="228"/>
      <c r="P893" s="228"/>
      <c r="Q893" s="228"/>
      <c r="R893" s="228"/>
      <c r="S893" s="228"/>
      <c r="T893" s="229"/>
      <c r="AT893" s="230" t="s">
        <v>158</v>
      </c>
      <c r="AU893" s="230" t="s">
        <v>81</v>
      </c>
      <c r="AV893" s="15" t="s">
        <v>154</v>
      </c>
      <c r="AW893" s="15" t="s">
        <v>4</v>
      </c>
      <c r="AX893" s="15" t="s">
        <v>79</v>
      </c>
      <c r="AY893" s="230" t="s">
        <v>146</v>
      </c>
    </row>
    <row r="894" spans="1:65" s="2" customFormat="1" ht="24.2" customHeight="1">
      <c r="A894" s="36"/>
      <c r="B894" s="37"/>
      <c r="C894" s="180" t="s">
        <v>904</v>
      </c>
      <c r="D894" s="180" t="s">
        <v>149</v>
      </c>
      <c r="E894" s="181" t="s">
        <v>905</v>
      </c>
      <c r="F894" s="182" t="s">
        <v>906</v>
      </c>
      <c r="G894" s="183" t="s">
        <v>152</v>
      </c>
      <c r="H894" s="184">
        <v>33.604999999999997</v>
      </c>
      <c r="I894" s="185"/>
      <c r="J894" s="186">
        <f>ROUND(I894*H894,2)</f>
        <v>0</v>
      </c>
      <c r="K894" s="182" t="s">
        <v>153</v>
      </c>
      <c r="L894" s="41"/>
      <c r="M894" s="187" t="s">
        <v>19</v>
      </c>
      <c r="N894" s="188" t="s">
        <v>43</v>
      </c>
      <c r="O894" s="66"/>
      <c r="P894" s="189">
        <f>O894*H894</f>
        <v>0</v>
      </c>
      <c r="Q894" s="189">
        <v>1.3899999999999999E-2</v>
      </c>
      <c r="R894" s="189">
        <f>Q894*H894</f>
        <v>0.46710949999999996</v>
      </c>
      <c r="S894" s="189">
        <v>0</v>
      </c>
      <c r="T894" s="190">
        <f>S894*H894</f>
        <v>0</v>
      </c>
      <c r="U894" s="36"/>
      <c r="V894" s="36"/>
      <c r="W894" s="36"/>
      <c r="X894" s="36"/>
      <c r="Y894" s="36"/>
      <c r="Z894" s="36"/>
      <c r="AA894" s="36"/>
      <c r="AB894" s="36"/>
      <c r="AC894" s="36"/>
      <c r="AD894" s="36"/>
      <c r="AE894" s="36"/>
      <c r="AR894" s="191" t="s">
        <v>258</v>
      </c>
      <c r="AT894" s="191" t="s">
        <v>149</v>
      </c>
      <c r="AU894" s="191" t="s">
        <v>81</v>
      </c>
      <c r="AY894" s="19" t="s">
        <v>146</v>
      </c>
      <c r="BE894" s="192">
        <f>IF(N894="základní",J894,0)</f>
        <v>0</v>
      </c>
      <c r="BF894" s="192">
        <f>IF(N894="snížená",J894,0)</f>
        <v>0</v>
      </c>
      <c r="BG894" s="192">
        <f>IF(N894="zákl. přenesená",J894,0)</f>
        <v>0</v>
      </c>
      <c r="BH894" s="192">
        <f>IF(N894="sníž. přenesená",J894,0)</f>
        <v>0</v>
      </c>
      <c r="BI894" s="192">
        <f>IF(N894="nulová",J894,0)</f>
        <v>0</v>
      </c>
      <c r="BJ894" s="19" t="s">
        <v>79</v>
      </c>
      <c r="BK894" s="192">
        <f>ROUND(I894*H894,2)</f>
        <v>0</v>
      </c>
      <c r="BL894" s="19" t="s">
        <v>258</v>
      </c>
      <c r="BM894" s="191" t="s">
        <v>907</v>
      </c>
    </row>
    <row r="895" spans="1:65" s="2" customFormat="1" ht="11.25">
      <c r="A895" s="36"/>
      <c r="B895" s="37"/>
      <c r="C895" s="38"/>
      <c r="D895" s="193" t="s">
        <v>156</v>
      </c>
      <c r="E895" s="38"/>
      <c r="F895" s="194" t="s">
        <v>908</v>
      </c>
      <c r="G895" s="38"/>
      <c r="H895" s="38"/>
      <c r="I895" s="195"/>
      <c r="J895" s="38"/>
      <c r="K895" s="38"/>
      <c r="L895" s="41"/>
      <c r="M895" s="196"/>
      <c r="N895" s="197"/>
      <c r="O895" s="66"/>
      <c r="P895" s="66"/>
      <c r="Q895" s="66"/>
      <c r="R895" s="66"/>
      <c r="S895" s="66"/>
      <c r="T895" s="67"/>
      <c r="U895" s="36"/>
      <c r="V895" s="36"/>
      <c r="W895" s="36"/>
      <c r="X895" s="36"/>
      <c r="Y895" s="36"/>
      <c r="Z895" s="36"/>
      <c r="AA895" s="36"/>
      <c r="AB895" s="36"/>
      <c r="AC895" s="36"/>
      <c r="AD895" s="36"/>
      <c r="AE895" s="36"/>
      <c r="AT895" s="19" t="s">
        <v>156</v>
      </c>
      <c r="AU895" s="19" t="s">
        <v>81</v>
      </c>
    </row>
    <row r="896" spans="1:65" s="13" customFormat="1" ht="11.25">
      <c r="B896" s="198"/>
      <c r="C896" s="199"/>
      <c r="D896" s="200" t="s">
        <v>158</v>
      </c>
      <c r="E896" s="201" t="s">
        <v>19</v>
      </c>
      <c r="F896" s="202" t="s">
        <v>159</v>
      </c>
      <c r="G896" s="199"/>
      <c r="H896" s="201" t="s">
        <v>19</v>
      </c>
      <c r="I896" s="203"/>
      <c r="J896" s="199"/>
      <c r="K896" s="199"/>
      <c r="L896" s="204"/>
      <c r="M896" s="205"/>
      <c r="N896" s="206"/>
      <c r="O896" s="206"/>
      <c r="P896" s="206"/>
      <c r="Q896" s="206"/>
      <c r="R896" s="206"/>
      <c r="S896" s="206"/>
      <c r="T896" s="207"/>
      <c r="AT896" s="208" t="s">
        <v>158</v>
      </c>
      <c r="AU896" s="208" t="s">
        <v>81</v>
      </c>
      <c r="AV896" s="13" t="s">
        <v>79</v>
      </c>
      <c r="AW896" s="13" t="s">
        <v>33</v>
      </c>
      <c r="AX896" s="13" t="s">
        <v>72</v>
      </c>
      <c r="AY896" s="208" t="s">
        <v>146</v>
      </c>
    </row>
    <row r="897" spans="1:65" s="13" customFormat="1" ht="11.25">
      <c r="B897" s="198"/>
      <c r="C897" s="199"/>
      <c r="D897" s="200" t="s">
        <v>158</v>
      </c>
      <c r="E897" s="201" t="s">
        <v>19</v>
      </c>
      <c r="F897" s="202" t="s">
        <v>160</v>
      </c>
      <c r="G897" s="199"/>
      <c r="H897" s="201" t="s">
        <v>19</v>
      </c>
      <c r="I897" s="203"/>
      <c r="J897" s="199"/>
      <c r="K897" s="199"/>
      <c r="L897" s="204"/>
      <c r="M897" s="205"/>
      <c r="N897" s="206"/>
      <c r="O897" s="206"/>
      <c r="P897" s="206"/>
      <c r="Q897" s="206"/>
      <c r="R897" s="206"/>
      <c r="S897" s="206"/>
      <c r="T897" s="207"/>
      <c r="AT897" s="208" t="s">
        <v>158</v>
      </c>
      <c r="AU897" s="208" t="s">
        <v>81</v>
      </c>
      <c r="AV897" s="13" t="s">
        <v>79</v>
      </c>
      <c r="AW897" s="13" t="s">
        <v>33</v>
      </c>
      <c r="AX897" s="13" t="s">
        <v>72</v>
      </c>
      <c r="AY897" s="208" t="s">
        <v>146</v>
      </c>
    </row>
    <row r="898" spans="1:65" s="13" customFormat="1" ht="11.25">
      <c r="B898" s="198"/>
      <c r="C898" s="199"/>
      <c r="D898" s="200" t="s">
        <v>158</v>
      </c>
      <c r="E898" s="201" t="s">
        <v>19</v>
      </c>
      <c r="F898" s="202" t="s">
        <v>909</v>
      </c>
      <c r="G898" s="199"/>
      <c r="H898" s="201" t="s">
        <v>19</v>
      </c>
      <c r="I898" s="203"/>
      <c r="J898" s="199"/>
      <c r="K898" s="199"/>
      <c r="L898" s="204"/>
      <c r="M898" s="205"/>
      <c r="N898" s="206"/>
      <c r="O898" s="206"/>
      <c r="P898" s="206"/>
      <c r="Q898" s="206"/>
      <c r="R898" s="206"/>
      <c r="S898" s="206"/>
      <c r="T898" s="207"/>
      <c r="AT898" s="208" t="s">
        <v>158</v>
      </c>
      <c r="AU898" s="208" t="s">
        <v>81</v>
      </c>
      <c r="AV898" s="13" t="s">
        <v>79</v>
      </c>
      <c r="AW898" s="13" t="s">
        <v>33</v>
      </c>
      <c r="AX898" s="13" t="s">
        <v>72</v>
      </c>
      <c r="AY898" s="208" t="s">
        <v>146</v>
      </c>
    </row>
    <row r="899" spans="1:65" s="14" customFormat="1" ht="11.25">
      <c r="B899" s="209"/>
      <c r="C899" s="210"/>
      <c r="D899" s="200" t="s">
        <v>158</v>
      </c>
      <c r="E899" s="211" t="s">
        <v>19</v>
      </c>
      <c r="F899" s="212" t="s">
        <v>910</v>
      </c>
      <c r="G899" s="210"/>
      <c r="H899" s="213">
        <v>33.604999999999997</v>
      </c>
      <c r="I899" s="214"/>
      <c r="J899" s="210"/>
      <c r="K899" s="210"/>
      <c r="L899" s="215"/>
      <c r="M899" s="216"/>
      <c r="N899" s="217"/>
      <c r="O899" s="217"/>
      <c r="P899" s="217"/>
      <c r="Q899" s="217"/>
      <c r="R899" s="217"/>
      <c r="S899" s="217"/>
      <c r="T899" s="218"/>
      <c r="AT899" s="219" t="s">
        <v>158</v>
      </c>
      <c r="AU899" s="219" t="s">
        <v>81</v>
      </c>
      <c r="AV899" s="14" t="s">
        <v>81</v>
      </c>
      <c r="AW899" s="14" t="s">
        <v>33</v>
      </c>
      <c r="AX899" s="14" t="s">
        <v>72</v>
      </c>
      <c r="AY899" s="219" t="s">
        <v>146</v>
      </c>
    </row>
    <row r="900" spans="1:65" s="15" customFormat="1" ht="11.25">
      <c r="B900" s="220"/>
      <c r="C900" s="221"/>
      <c r="D900" s="200" t="s">
        <v>158</v>
      </c>
      <c r="E900" s="222" t="s">
        <v>19</v>
      </c>
      <c r="F900" s="223" t="s">
        <v>162</v>
      </c>
      <c r="G900" s="221"/>
      <c r="H900" s="224">
        <v>33.604999999999997</v>
      </c>
      <c r="I900" s="225"/>
      <c r="J900" s="221"/>
      <c r="K900" s="221"/>
      <c r="L900" s="226"/>
      <c r="M900" s="227"/>
      <c r="N900" s="228"/>
      <c r="O900" s="228"/>
      <c r="P900" s="228"/>
      <c r="Q900" s="228"/>
      <c r="R900" s="228"/>
      <c r="S900" s="228"/>
      <c r="T900" s="229"/>
      <c r="AT900" s="230" t="s">
        <v>158</v>
      </c>
      <c r="AU900" s="230" t="s">
        <v>81</v>
      </c>
      <c r="AV900" s="15" t="s">
        <v>154</v>
      </c>
      <c r="AW900" s="15" t="s">
        <v>4</v>
      </c>
      <c r="AX900" s="15" t="s">
        <v>79</v>
      </c>
      <c r="AY900" s="230" t="s">
        <v>146</v>
      </c>
    </row>
    <row r="901" spans="1:65" s="2" customFormat="1" ht="16.5" customHeight="1">
      <c r="A901" s="36"/>
      <c r="B901" s="37"/>
      <c r="C901" s="180" t="s">
        <v>911</v>
      </c>
      <c r="D901" s="180" t="s">
        <v>149</v>
      </c>
      <c r="E901" s="181" t="s">
        <v>912</v>
      </c>
      <c r="F901" s="182" t="s">
        <v>913</v>
      </c>
      <c r="G901" s="183" t="s">
        <v>294</v>
      </c>
      <c r="H901" s="184">
        <v>122.72</v>
      </c>
      <c r="I901" s="185"/>
      <c r="J901" s="186">
        <f>ROUND(I901*H901,2)</f>
        <v>0</v>
      </c>
      <c r="K901" s="182" t="s">
        <v>153</v>
      </c>
      <c r="L901" s="41"/>
      <c r="M901" s="187" t="s">
        <v>19</v>
      </c>
      <c r="N901" s="188" t="s">
        <v>43</v>
      </c>
      <c r="O901" s="66"/>
      <c r="P901" s="189">
        <f>O901*H901</f>
        <v>0</v>
      </c>
      <c r="Q901" s="189">
        <v>1.0000000000000001E-5</v>
      </c>
      <c r="R901" s="189">
        <f>Q901*H901</f>
        <v>1.2272000000000001E-3</v>
      </c>
      <c r="S901" s="189">
        <v>0</v>
      </c>
      <c r="T901" s="190">
        <f>S901*H901</f>
        <v>0</v>
      </c>
      <c r="U901" s="36"/>
      <c r="V901" s="36"/>
      <c r="W901" s="36"/>
      <c r="X901" s="36"/>
      <c r="Y901" s="36"/>
      <c r="Z901" s="36"/>
      <c r="AA901" s="36"/>
      <c r="AB901" s="36"/>
      <c r="AC901" s="36"/>
      <c r="AD901" s="36"/>
      <c r="AE901" s="36"/>
      <c r="AR901" s="191" t="s">
        <v>258</v>
      </c>
      <c r="AT901" s="191" t="s">
        <v>149</v>
      </c>
      <c r="AU901" s="191" t="s">
        <v>81</v>
      </c>
      <c r="AY901" s="19" t="s">
        <v>146</v>
      </c>
      <c r="BE901" s="192">
        <f>IF(N901="základní",J901,0)</f>
        <v>0</v>
      </c>
      <c r="BF901" s="192">
        <f>IF(N901="snížená",J901,0)</f>
        <v>0</v>
      </c>
      <c r="BG901" s="192">
        <f>IF(N901="zákl. přenesená",J901,0)</f>
        <v>0</v>
      </c>
      <c r="BH901" s="192">
        <f>IF(N901="sníž. přenesená",J901,0)</f>
        <v>0</v>
      </c>
      <c r="BI901" s="192">
        <f>IF(N901="nulová",J901,0)</f>
        <v>0</v>
      </c>
      <c r="BJ901" s="19" t="s">
        <v>79</v>
      </c>
      <c r="BK901" s="192">
        <f>ROUND(I901*H901,2)</f>
        <v>0</v>
      </c>
      <c r="BL901" s="19" t="s">
        <v>258</v>
      </c>
      <c r="BM901" s="191" t="s">
        <v>914</v>
      </c>
    </row>
    <row r="902" spans="1:65" s="2" customFormat="1" ht="11.25">
      <c r="A902" s="36"/>
      <c r="B902" s="37"/>
      <c r="C902" s="38"/>
      <c r="D902" s="193" t="s">
        <v>156</v>
      </c>
      <c r="E902" s="38"/>
      <c r="F902" s="194" t="s">
        <v>915</v>
      </c>
      <c r="G902" s="38"/>
      <c r="H902" s="38"/>
      <c r="I902" s="195"/>
      <c r="J902" s="38"/>
      <c r="K902" s="38"/>
      <c r="L902" s="41"/>
      <c r="M902" s="196"/>
      <c r="N902" s="197"/>
      <c r="O902" s="66"/>
      <c r="P902" s="66"/>
      <c r="Q902" s="66"/>
      <c r="R902" s="66"/>
      <c r="S902" s="66"/>
      <c r="T902" s="67"/>
      <c r="U902" s="36"/>
      <c r="V902" s="36"/>
      <c r="W902" s="36"/>
      <c r="X902" s="36"/>
      <c r="Y902" s="36"/>
      <c r="Z902" s="36"/>
      <c r="AA902" s="36"/>
      <c r="AB902" s="36"/>
      <c r="AC902" s="36"/>
      <c r="AD902" s="36"/>
      <c r="AE902" s="36"/>
      <c r="AT902" s="19" t="s">
        <v>156</v>
      </c>
      <c r="AU902" s="19" t="s">
        <v>81</v>
      </c>
    </row>
    <row r="903" spans="1:65" s="13" customFormat="1" ht="11.25">
      <c r="B903" s="198"/>
      <c r="C903" s="199"/>
      <c r="D903" s="200" t="s">
        <v>158</v>
      </c>
      <c r="E903" s="201" t="s">
        <v>19</v>
      </c>
      <c r="F903" s="202" t="s">
        <v>159</v>
      </c>
      <c r="G903" s="199"/>
      <c r="H903" s="201" t="s">
        <v>19</v>
      </c>
      <c r="I903" s="203"/>
      <c r="J903" s="199"/>
      <c r="K903" s="199"/>
      <c r="L903" s="204"/>
      <c r="M903" s="205"/>
      <c r="N903" s="206"/>
      <c r="O903" s="206"/>
      <c r="P903" s="206"/>
      <c r="Q903" s="206"/>
      <c r="R903" s="206"/>
      <c r="S903" s="206"/>
      <c r="T903" s="207"/>
      <c r="AT903" s="208" t="s">
        <v>158</v>
      </c>
      <c r="AU903" s="208" t="s">
        <v>81</v>
      </c>
      <c r="AV903" s="13" t="s">
        <v>79</v>
      </c>
      <c r="AW903" s="13" t="s">
        <v>33</v>
      </c>
      <c r="AX903" s="13" t="s">
        <v>72</v>
      </c>
      <c r="AY903" s="208" t="s">
        <v>146</v>
      </c>
    </row>
    <row r="904" spans="1:65" s="13" customFormat="1" ht="11.25">
      <c r="B904" s="198"/>
      <c r="C904" s="199"/>
      <c r="D904" s="200" t="s">
        <v>158</v>
      </c>
      <c r="E904" s="201" t="s">
        <v>19</v>
      </c>
      <c r="F904" s="202" t="s">
        <v>160</v>
      </c>
      <c r="G904" s="199"/>
      <c r="H904" s="201" t="s">
        <v>19</v>
      </c>
      <c r="I904" s="203"/>
      <c r="J904" s="199"/>
      <c r="K904" s="199"/>
      <c r="L904" s="204"/>
      <c r="M904" s="205"/>
      <c r="N904" s="206"/>
      <c r="O904" s="206"/>
      <c r="P904" s="206"/>
      <c r="Q904" s="206"/>
      <c r="R904" s="206"/>
      <c r="S904" s="206"/>
      <c r="T904" s="207"/>
      <c r="AT904" s="208" t="s">
        <v>158</v>
      </c>
      <c r="AU904" s="208" t="s">
        <v>81</v>
      </c>
      <c r="AV904" s="13" t="s">
        <v>79</v>
      </c>
      <c r="AW904" s="13" t="s">
        <v>33</v>
      </c>
      <c r="AX904" s="13" t="s">
        <v>72</v>
      </c>
      <c r="AY904" s="208" t="s">
        <v>146</v>
      </c>
    </row>
    <row r="905" spans="1:65" s="13" customFormat="1" ht="11.25">
      <c r="B905" s="198"/>
      <c r="C905" s="199"/>
      <c r="D905" s="200" t="s">
        <v>158</v>
      </c>
      <c r="E905" s="201" t="s">
        <v>19</v>
      </c>
      <c r="F905" s="202" t="s">
        <v>909</v>
      </c>
      <c r="G905" s="199"/>
      <c r="H905" s="201" t="s">
        <v>19</v>
      </c>
      <c r="I905" s="203"/>
      <c r="J905" s="199"/>
      <c r="K905" s="199"/>
      <c r="L905" s="204"/>
      <c r="M905" s="205"/>
      <c r="N905" s="206"/>
      <c r="O905" s="206"/>
      <c r="P905" s="206"/>
      <c r="Q905" s="206"/>
      <c r="R905" s="206"/>
      <c r="S905" s="206"/>
      <c r="T905" s="207"/>
      <c r="AT905" s="208" t="s">
        <v>158</v>
      </c>
      <c r="AU905" s="208" t="s">
        <v>81</v>
      </c>
      <c r="AV905" s="13" t="s">
        <v>79</v>
      </c>
      <c r="AW905" s="13" t="s">
        <v>33</v>
      </c>
      <c r="AX905" s="13" t="s">
        <v>72</v>
      </c>
      <c r="AY905" s="208" t="s">
        <v>146</v>
      </c>
    </row>
    <row r="906" spans="1:65" s="14" customFormat="1" ht="11.25">
      <c r="B906" s="209"/>
      <c r="C906" s="210"/>
      <c r="D906" s="200" t="s">
        <v>158</v>
      </c>
      <c r="E906" s="211" t="s">
        <v>19</v>
      </c>
      <c r="F906" s="212" t="s">
        <v>916</v>
      </c>
      <c r="G906" s="210"/>
      <c r="H906" s="213">
        <v>122.72</v>
      </c>
      <c r="I906" s="214"/>
      <c r="J906" s="210"/>
      <c r="K906" s="210"/>
      <c r="L906" s="215"/>
      <c r="M906" s="216"/>
      <c r="N906" s="217"/>
      <c r="O906" s="217"/>
      <c r="P906" s="217"/>
      <c r="Q906" s="217"/>
      <c r="R906" s="217"/>
      <c r="S906" s="217"/>
      <c r="T906" s="218"/>
      <c r="AT906" s="219" t="s">
        <v>158</v>
      </c>
      <c r="AU906" s="219" t="s">
        <v>81</v>
      </c>
      <c r="AV906" s="14" t="s">
        <v>81</v>
      </c>
      <c r="AW906" s="14" t="s">
        <v>33</v>
      </c>
      <c r="AX906" s="14" t="s">
        <v>72</v>
      </c>
      <c r="AY906" s="219" t="s">
        <v>146</v>
      </c>
    </row>
    <row r="907" spans="1:65" s="15" customFormat="1" ht="11.25">
      <c r="B907" s="220"/>
      <c r="C907" s="221"/>
      <c r="D907" s="200" t="s">
        <v>158</v>
      </c>
      <c r="E907" s="222" t="s">
        <v>19</v>
      </c>
      <c r="F907" s="223" t="s">
        <v>162</v>
      </c>
      <c r="G907" s="221"/>
      <c r="H907" s="224">
        <v>122.72</v>
      </c>
      <c r="I907" s="225"/>
      <c r="J907" s="221"/>
      <c r="K907" s="221"/>
      <c r="L907" s="226"/>
      <c r="M907" s="227"/>
      <c r="N907" s="228"/>
      <c r="O907" s="228"/>
      <c r="P907" s="228"/>
      <c r="Q907" s="228"/>
      <c r="R907" s="228"/>
      <c r="S907" s="228"/>
      <c r="T907" s="229"/>
      <c r="AT907" s="230" t="s">
        <v>158</v>
      </c>
      <c r="AU907" s="230" t="s">
        <v>81</v>
      </c>
      <c r="AV907" s="15" t="s">
        <v>154</v>
      </c>
      <c r="AW907" s="15" t="s">
        <v>4</v>
      </c>
      <c r="AX907" s="15" t="s">
        <v>79</v>
      </c>
      <c r="AY907" s="230" t="s">
        <v>146</v>
      </c>
    </row>
    <row r="908" spans="1:65" s="2" customFormat="1" ht="16.5" customHeight="1">
      <c r="A908" s="36"/>
      <c r="B908" s="37"/>
      <c r="C908" s="231" t="s">
        <v>917</v>
      </c>
      <c r="D908" s="231" t="s">
        <v>239</v>
      </c>
      <c r="E908" s="232" t="s">
        <v>918</v>
      </c>
      <c r="F908" s="233" t="s">
        <v>919</v>
      </c>
      <c r="G908" s="234" t="s">
        <v>187</v>
      </c>
      <c r="H908" s="235">
        <v>0.184</v>
      </c>
      <c r="I908" s="236"/>
      <c r="J908" s="237">
        <f>ROUND(I908*H908,2)</f>
        <v>0</v>
      </c>
      <c r="K908" s="233" t="s">
        <v>153</v>
      </c>
      <c r="L908" s="238"/>
      <c r="M908" s="239" t="s">
        <v>19</v>
      </c>
      <c r="N908" s="240" t="s">
        <v>43</v>
      </c>
      <c r="O908" s="66"/>
      <c r="P908" s="189">
        <f>O908*H908</f>
        <v>0</v>
      </c>
      <c r="Q908" s="189">
        <v>0.55000000000000004</v>
      </c>
      <c r="R908" s="189">
        <f>Q908*H908</f>
        <v>0.10120000000000001</v>
      </c>
      <c r="S908" s="189">
        <v>0</v>
      </c>
      <c r="T908" s="190">
        <f>S908*H908</f>
        <v>0</v>
      </c>
      <c r="U908" s="36"/>
      <c r="V908" s="36"/>
      <c r="W908" s="36"/>
      <c r="X908" s="36"/>
      <c r="Y908" s="36"/>
      <c r="Z908" s="36"/>
      <c r="AA908" s="36"/>
      <c r="AB908" s="36"/>
      <c r="AC908" s="36"/>
      <c r="AD908" s="36"/>
      <c r="AE908" s="36"/>
      <c r="AR908" s="191" t="s">
        <v>348</v>
      </c>
      <c r="AT908" s="191" t="s">
        <v>239</v>
      </c>
      <c r="AU908" s="191" t="s">
        <v>81</v>
      </c>
      <c r="AY908" s="19" t="s">
        <v>146</v>
      </c>
      <c r="BE908" s="192">
        <f>IF(N908="základní",J908,0)</f>
        <v>0</v>
      </c>
      <c r="BF908" s="192">
        <f>IF(N908="snížená",J908,0)</f>
        <v>0</v>
      </c>
      <c r="BG908" s="192">
        <f>IF(N908="zákl. přenesená",J908,0)</f>
        <v>0</v>
      </c>
      <c r="BH908" s="192">
        <f>IF(N908="sníž. přenesená",J908,0)</f>
        <v>0</v>
      </c>
      <c r="BI908" s="192">
        <f>IF(N908="nulová",J908,0)</f>
        <v>0</v>
      </c>
      <c r="BJ908" s="19" t="s">
        <v>79</v>
      </c>
      <c r="BK908" s="192">
        <f>ROUND(I908*H908,2)</f>
        <v>0</v>
      </c>
      <c r="BL908" s="19" t="s">
        <v>258</v>
      </c>
      <c r="BM908" s="191" t="s">
        <v>920</v>
      </c>
    </row>
    <row r="909" spans="1:65" s="13" customFormat="1" ht="11.25">
      <c r="B909" s="198"/>
      <c r="C909" s="199"/>
      <c r="D909" s="200" t="s">
        <v>158</v>
      </c>
      <c r="E909" s="201" t="s">
        <v>19</v>
      </c>
      <c r="F909" s="202" t="s">
        <v>159</v>
      </c>
      <c r="G909" s="199"/>
      <c r="H909" s="201" t="s">
        <v>19</v>
      </c>
      <c r="I909" s="203"/>
      <c r="J909" s="199"/>
      <c r="K909" s="199"/>
      <c r="L909" s="204"/>
      <c r="M909" s="205"/>
      <c r="N909" s="206"/>
      <c r="O909" s="206"/>
      <c r="P909" s="206"/>
      <c r="Q909" s="206"/>
      <c r="R909" s="206"/>
      <c r="S909" s="206"/>
      <c r="T909" s="207"/>
      <c r="AT909" s="208" t="s">
        <v>158</v>
      </c>
      <c r="AU909" s="208" t="s">
        <v>81</v>
      </c>
      <c r="AV909" s="13" t="s">
        <v>79</v>
      </c>
      <c r="AW909" s="13" t="s">
        <v>33</v>
      </c>
      <c r="AX909" s="13" t="s">
        <v>72</v>
      </c>
      <c r="AY909" s="208" t="s">
        <v>146</v>
      </c>
    </row>
    <row r="910" spans="1:65" s="13" customFormat="1" ht="11.25">
      <c r="B910" s="198"/>
      <c r="C910" s="199"/>
      <c r="D910" s="200" t="s">
        <v>158</v>
      </c>
      <c r="E910" s="201" t="s">
        <v>19</v>
      </c>
      <c r="F910" s="202" t="s">
        <v>160</v>
      </c>
      <c r="G910" s="199"/>
      <c r="H910" s="201" t="s">
        <v>19</v>
      </c>
      <c r="I910" s="203"/>
      <c r="J910" s="199"/>
      <c r="K910" s="199"/>
      <c r="L910" s="204"/>
      <c r="M910" s="205"/>
      <c r="N910" s="206"/>
      <c r="O910" s="206"/>
      <c r="P910" s="206"/>
      <c r="Q910" s="206"/>
      <c r="R910" s="206"/>
      <c r="S910" s="206"/>
      <c r="T910" s="207"/>
      <c r="AT910" s="208" t="s">
        <v>158</v>
      </c>
      <c r="AU910" s="208" t="s">
        <v>81</v>
      </c>
      <c r="AV910" s="13" t="s">
        <v>79</v>
      </c>
      <c r="AW910" s="13" t="s">
        <v>33</v>
      </c>
      <c r="AX910" s="13" t="s">
        <v>72</v>
      </c>
      <c r="AY910" s="208" t="s">
        <v>146</v>
      </c>
    </row>
    <row r="911" spans="1:65" s="13" customFormat="1" ht="11.25">
      <c r="B911" s="198"/>
      <c r="C911" s="199"/>
      <c r="D911" s="200" t="s">
        <v>158</v>
      </c>
      <c r="E911" s="201" t="s">
        <v>19</v>
      </c>
      <c r="F911" s="202" t="s">
        <v>909</v>
      </c>
      <c r="G911" s="199"/>
      <c r="H911" s="201" t="s">
        <v>19</v>
      </c>
      <c r="I911" s="203"/>
      <c r="J911" s="199"/>
      <c r="K911" s="199"/>
      <c r="L911" s="204"/>
      <c r="M911" s="205"/>
      <c r="N911" s="206"/>
      <c r="O911" s="206"/>
      <c r="P911" s="206"/>
      <c r="Q911" s="206"/>
      <c r="R911" s="206"/>
      <c r="S911" s="206"/>
      <c r="T911" s="207"/>
      <c r="AT911" s="208" t="s">
        <v>158</v>
      </c>
      <c r="AU911" s="208" t="s">
        <v>81</v>
      </c>
      <c r="AV911" s="13" t="s">
        <v>79</v>
      </c>
      <c r="AW911" s="13" t="s">
        <v>33</v>
      </c>
      <c r="AX911" s="13" t="s">
        <v>72</v>
      </c>
      <c r="AY911" s="208" t="s">
        <v>146</v>
      </c>
    </row>
    <row r="912" spans="1:65" s="14" customFormat="1" ht="11.25">
      <c r="B912" s="209"/>
      <c r="C912" s="210"/>
      <c r="D912" s="200" t="s">
        <v>158</v>
      </c>
      <c r="E912" s="211" t="s">
        <v>19</v>
      </c>
      <c r="F912" s="212" t="s">
        <v>921</v>
      </c>
      <c r="G912" s="210"/>
      <c r="H912" s="213">
        <v>0.184</v>
      </c>
      <c r="I912" s="214"/>
      <c r="J912" s="210"/>
      <c r="K912" s="210"/>
      <c r="L912" s="215"/>
      <c r="M912" s="216"/>
      <c r="N912" s="217"/>
      <c r="O912" s="217"/>
      <c r="P912" s="217"/>
      <c r="Q912" s="217"/>
      <c r="R912" s="217"/>
      <c r="S912" s="217"/>
      <c r="T912" s="218"/>
      <c r="AT912" s="219" t="s">
        <v>158</v>
      </c>
      <c r="AU912" s="219" t="s">
        <v>81</v>
      </c>
      <c r="AV912" s="14" t="s">
        <v>81</v>
      </c>
      <c r="AW912" s="14" t="s">
        <v>33</v>
      </c>
      <c r="AX912" s="14" t="s">
        <v>72</v>
      </c>
      <c r="AY912" s="219" t="s">
        <v>146</v>
      </c>
    </row>
    <row r="913" spans="1:65" s="15" customFormat="1" ht="11.25">
      <c r="B913" s="220"/>
      <c r="C913" s="221"/>
      <c r="D913" s="200" t="s">
        <v>158</v>
      </c>
      <c r="E913" s="222" t="s">
        <v>19</v>
      </c>
      <c r="F913" s="223" t="s">
        <v>162</v>
      </c>
      <c r="G913" s="221"/>
      <c r="H913" s="224">
        <v>0.184</v>
      </c>
      <c r="I913" s="225"/>
      <c r="J913" s="221"/>
      <c r="K913" s="221"/>
      <c r="L913" s="226"/>
      <c r="M913" s="227"/>
      <c r="N913" s="228"/>
      <c r="O913" s="228"/>
      <c r="P913" s="228"/>
      <c r="Q913" s="228"/>
      <c r="R913" s="228"/>
      <c r="S913" s="228"/>
      <c r="T913" s="229"/>
      <c r="AT913" s="230" t="s">
        <v>158</v>
      </c>
      <c r="AU913" s="230" t="s">
        <v>81</v>
      </c>
      <c r="AV913" s="15" t="s">
        <v>154</v>
      </c>
      <c r="AW913" s="15" t="s">
        <v>4</v>
      </c>
      <c r="AX913" s="15" t="s">
        <v>79</v>
      </c>
      <c r="AY913" s="230" t="s">
        <v>146</v>
      </c>
    </row>
    <row r="914" spans="1:65" s="2" customFormat="1" ht="16.5" customHeight="1">
      <c r="A914" s="36"/>
      <c r="B914" s="37"/>
      <c r="C914" s="180" t="s">
        <v>922</v>
      </c>
      <c r="D914" s="180" t="s">
        <v>149</v>
      </c>
      <c r="E914" s="181" t="s">
        <v>923</v>
      </c>
      <c r="F914" s="182" t="s">
        <v>924</v>
      </c>
      <c r="G914" s="183" t="s">
        <v>152</v>
      </c>
      <c r="H914" s="184">
        <v>33.604999999999997</v>
      </c>
      <c r="I914" s="185"/>
      <c r="J914" s="186">
        <f>ROUND(I914*H914,2)</f>
        <v>0</v>
      </c>
      <c r="K914" s="182" t="s">
        <v>153</v>
      </c>
      <c r="L914" s="41"/>
      <c r="M914" s="187" t="s">
        <v>19</v>
      </c>
      <c r="N914" s="188" t="s">
        <v>43</v>
      </c>
      <c r="O914" s="66"/>
      <c r="P914" s="189">
        <f>O914*H914</f>
        <v>0</v>
      </c>
      <c r="Q914" s="189">
        <v>1.8000000000000001E-4</v>
      </c>
      <c r="R914" s="189">
        <f>Q914*H914</f>
        <v>6.0488999999999994E-3</v>
      </c>
      <c r="S914" s="189">
        <v>0</v>
      </c>
      <c r="T914" s="190">
        <f>S914*H914</f>
        <v>0</v>
      </c>
      <c r="U914" s="36"/>
      <c r="V914" s="36"/>
      <c r="W914" s="36"/>
      <c r="X914" s="36"/>
      <c r="Y914" s="36"/>
      <c r="Z914" s="36"/>
      <c r="AA914" s="36"/>
      <c r="AB914" s="36"/>
      <c r="AC914" s="36"/>
      <c r="AD914" s="36"/>
      <c r="AE914" s="36"/>
      <c r="AR914" s="191" t="s">
        <v>258</v>
      </c>
      <c r="AT914" s="191" t="s">
        <v>149</v>
      </c>
      <c r="AU914" s="191" t="s">
        <v>81</v>
      </c>
      <c r="AY914" s="19" t="s">
        <v>146</v>
      </c>
      <c r="BE914" s="192">
        <f>IF(N914="základní",J914,0)</f>
        <v>0</v>
      </c>
      <c r="BF914" s="192">
        <f>IF(N914="snížená",J914,0)</f>
        <v>0</v>
      </c>
      <c r="BG914" s="192">
        <f>IF(N914="zákl. přenesená",J914,0)</f>
        <v>0</v>
      </c>
      <c r="BH914" s="192">
        <f>IF(N914="sníž. přenesená",J914,0)</f>
        <v>0</v>
      </c>
      <c r="BI914" s="192">
        <f>IF(N914="nulová",J914,0)</f>
        <v>0</v>
      </c>
      <c r="BJ914" s="19" t="s">
        <v>79</v>
      </c>
      <c r="BK914" s="192">
        <f>ROUND(I914*H914,2)</f>
        <v>0</v>
      </c>
      <c r="BL914" s="19" t="s">
        <v>258</v>
      </c>
      <c r="BM914" s="191" t="s">
        <v>925</v>
      </c>
    </row>
    <row r="915" spans="1:65" s="2" customFormat="1" ht="11.25">
      <c r="A915" s="36"/>
      <c r="B915" s="37"/>
      <c r="C915" s="38"/>
      <c r="D915" s="193" t="s">
        <v>156</v>
      </c>
      <c r="E915" s="38"/>
      <c r="F915" s="194" t="s">
        <v>926</v>
      </c>
      <c r="G915" s="38"/>
      <c r="H915" s="38"/>
      <c r="I915" s="195"/>
      <c r="J915" s="38"/>
      <c r="K915" s="38"/>
      <c r="L915" s="41"/>
      <c r="M915" s="196"/>
      <c r="N915" s="197"/>
      <c r="O915" s="66"/>
      <c r="P915" s="66"/>
      <c r="Q915" s="66"/>
      <c r="R915" s="66"/>
      <c r="S915" s="66"/>
      <c r="T915" s="67"/>
      <c r="U915" s="36"/>
      <c r="V915" s="36"/>
      <c r="W915" s="36"/>
      <c r="X915" s="36"/>
      <c r="Y915" s="36"/>
      <c r="Z915" s="36"/>
      <c r="AA915" s="36"/>
      <c r="AB915" s="36"/>
      <c r="AC915" s="36"/>
      <c r="AD915" s="36"/>
      <c r="AE915" s="36"/>
      <c r="AT915" s="19" t="s">
        <v>156</v>
      </c>
      <c r="AU915" s="19" t="s">
        <v>81</v>
      </c>
    </row>
    <row r="916" spans="1:65" s="14" customFormat="1" ht="11.25">
      <c r="B916" s="209"/>
      <c r="C916" s="210"/>
      <c r="D916" s="200" t="s">
        <v>158</v>
      </c>
      <c r="E916" s="211" t="s">
        <v>19</v>
      </c>
      <c r="F916" s="212" t="s">
        <v>927</v>
      </c>
      <c r="G916" s="210"/>
      <c r="H916" s="213">
        <v>33.604999999999997</v>
      </c>
      <c r="I916" s="214"/>
      <c r="J916" s="210"/>
      <c r="K916" s="210"/>
      <c r="L916" s="215"/>
      <c r="M916" s="216"/>
      <c r="N916" s="217"/>
      <c r="O916" s="217"/>
      <c r="P916" s="217"/>
      <c r="Q916" s="217"/>
      <c r="R916" s="217"/>
      <c r="S916" s="217"/>
      <c r="T916" s="218"/>
      <c r="AT916" s="219" t="s">
        <v>158</v>
      </c>
      <c r="AU916" s="219" t="s">
        <v>81</v>
      </c>
      <c r="AV916" s="14" t="s">
        <v>81</v>
      </c>
      <c r="AW916" s="14" t="s">
        <v>33</v>
      </c>
      <c r="AX916" s="14" t="s">
        <v>72</v>
      </c>
      <c r="AY916" s="219" t="s">
        <v>146</v>
      </c>
    </row>
    <row r="917" spans="1:65" s="15" customFormat="1" ht="11.25">
      <c r="B917" s="220"/>
      <c r="C917" s="221"/>
      <c r="D917" s="200" t="s">
        <v>158</v>
      </c>
      <c r="E917" s="222" t="s">
        <v>19</v>
      </c>
      <c r="F917" s="223" t="s">
        <v>162</v>
      </c>
      <c r="G917" s="221"/>
      <c r="H917" s="224">
        <v>33.604999999999997</v>
      </c>
      <c r="I917" s="225"/>
      <c r="J917" s="221"/>
      <c r="K917" s="221"/>
      <c r="L917" s="226"/>
      <c r="M917" s="227"/>
      <c r="N917" s="228"/>
      <c r="O917" s="228"/>
      <c r="P917" s="228"/>
      <c r="Q917" s="228"/>
      <c r="R917" s="228"/>
      <c r="S917" s="228"/>
      <c r="T917" s="229"/>
      <c r="AT917" s="230" t="s">
        <v>158</v>
      </c>
      <c r="AU917" s="230" t="s">
        <v>81</v>
      </c>
      <c r="AV917" s="15" t="s">
        <v>154</v>
      </c>
      <c r="AW917" s="15" t="s">
        <v>4</v>
      </c>
      <c r="AX917" s="15" t="s">
        <v>79</v>
      </c>
      <c r="AY917" s="230" t="s">
        <v>146</v>
      </c>
    </row>
    <row r="918" spans="1:65" s="2" customFormat="1" ht="16.5" customHeight="1">
      <c r="A918" s="36"/>
      <c r="B918" s="37"/>
      <c r="C918" s="180" t="s">
        <v>928</v>
      </c>
      <c r="D918" s="180" t="s">
        <v>149</v>
      </c>
      <c r="E918" s="181" t="s">
        <v>929</v>
      </c>
      <c r="F918" s="182" t="s">
        <v>930</v>
      </c>
      <c r="G918" s="183" t="s">
        <v>294</v>
      </c>
      <c r="H918" s="184">
        <v>9.1</v>
      </c>
      <c r="I918" s="185"/>
      <c r="J918" s="186">
        <f>ROUND(I918*H918,2)</f>
        <v>0</v>
      </c>
      <c r="K918" s="182" t="s">
        <v>188</v>
      </c>
      <c r="L918" s="41"/>
      <c r="M918" s="187" t="s">
        <v>19</v>
      </c>
      <c r="N918" s="188" t="s">
        <v>43</v>
      </c>
      <c r="O918" s="66"/>
      <c r="P918" s="189">
        <f>O918*H918</f>
        <v>0</v>
      </c>
      <c r="Q918" s="189">
        <v>0.02</v>
      </c>
      <c r="R918" s="189">
        <f>Q918*H918</f>
        <v>0.182</v>
      </c>
      <c r="S918" s="189">
        <v>0</v>
      </c>
      <c r="T918" s="190">
        <f>S918*H918</f>
        <v>0</v>
      </c>
      <c r="U918" s="36"/>
      <c r="V918" s="36"/>
      <c r="W918" s="36"/>
      <c r="X918" s="36"/>
      <c r="Y918" s="36"/>
      <c r="Z918" s="36"/>
      <c r="AA918" s="36"/>
      <c r="AB918" s="36"/>
      <c r="AC918" s="36"/>
      <c r="AD918" s="36"/>
      <c r="AE918" s="36"/>
      <c r="AR918" s="191" t="s">
        <v>258</v>
      </c>
      <c r="AT918" s="191" t="s">
        <v>149</v>
      </c>
      <c r="AU918" s="191" t="s">
        <v>81</v>
      </c>
      <c r="AY918" s="19" t="s">
        <v>146</v>
      </c>
      <c r="BE918" s="192">
        <f>IF(N918="základní",J918,0)</f>
        <v>0</v>
      </c>
      <c r="BF918" s="192">
        <f>IF(N918="snížená",J918,0)</f>
        <v>0</v>
      </c>
      <c r="BG918" s="192">
        <f>IF(N918="zákl. přenesená",J918,0)</f>
        <v>0</v>
      </c>
      <c r="BH918" s="192">
        <f>IF(N918="sníž. přenesená",J918,0)</f>
        <v>0</v>
      </c>
      <c r="BI918" s="192">
        <f>IF(N918="nulová",J918,0)</f>
        <v>0</v>
      </c>
      <c r="BJ918" s="19" t="s">
        <v>79</v>
      </c>
      <c r="BK918" s="192">
        <f>ROUND(I918*H918,2)</f>
        <v>0</v>
      </c>
      <c r="BL918" s="19" t="s">
        <v>258</v>
      </c>
      <c r="BM918" s="191" t="s">
        <v>931</v>
      </c>
    </row>
    <row r="919" spans="1:65" s="13" customFormat="1" ht="11.25">
      <c r="B919" s="198"/>
      <c r="C919" s="199"/>
      <c r="D919" s="200" t="s">
        <v>158</v>
      </c>
      <c r="E919" s="201" t="s">
        <v>19</v>
      </c>
      <c r="F919" s="202" t="s">
        <v>255</v>
      </c>
      <c r="G919" s="199"/>
      <c r="H919" s="201" t="s">
        <v>19</v>
      </c>
      <c r="I919" s="203"/>
      <c r="J919" s="199"/>
      <c r="K919" s="199"/>
      <c r="L919" s="204"/>
      <c r="M919" s="205"/>
      <c r="N919" s="206"/>
      <c r="O919" s="206"/>
      <c r="P919" s="206"/>
      <c r="Q919" s="206"/>
      <c r="R919" s="206"/>
      <c r="S919" s="206"/>
      <c r="T919" s="207"/>
      <c r="AT919" s="208" t="s">
        <v>158</v>
      </c>
      <c r="AU919" s="208" t="s">
        <v>81</v>
      </c>
      <c r="AV919" s="13" t="s">
        <v>79</v>
      </c>
      <c r="AW919" s="13" t="s">
        <v>33</v>
      </c>
      <c r="AX919" s="13" t="s">
        <v>72</v>
      </c>
      <c r="AY919" s="208" t="s">
        <v>146</v>
      </c>
    </row>
    <row r="920" spans="1:65" s="13" customFormat="1" ht="11.25">
      <c r="B920" s="198"/>
      <c r="C920" s="199"/>
      <c r="D920" s="200" t="s">
        <v>158</v>
      </c>
      <c r="E920" s="201" t="s">
        <v>19</v>
      </c>
      <c r="F920" s="202" t="s">
        <v>160</v>
      </c>
      <c r="G920" s="199"/>
      <c r="H920" s="201" t="s">
        <v>19</v>
      </c>
      <c r="I920" s="203"/>
      <c r="J920" s="199"/>
      <c r="K920" s="199"/>
      <c r="L920" s="204"/>
      <c r="M920" s="205"/>
      <c r="N920" s="206"/>
      <c r="O920" s="206"/>
      <c r="P920" s="206"/>
      <c r="Q920" s="206"/>
      <c r="R920" s="206"/>
      <c r="S920" s="206"/>
      <c r="T920" s="207"/>
      <c r="AT920" s="208" t="s">
        <v>158</v>
      </c>
      <c r="AU920" s="208" t="s">
        <v>81</v>
      </c>
      <c r="AV920" s="13" t="s">
        <v>79</v>
      </c>
      <c r="AW920" s="13" t="s">
        <v>33</v>
      </c>
      <c r="AX920" s="13" t="s">
        <v>72</v>
      </c>
      <c r="AY920" s="208" t="s">
        <v>146</v>
      </c>
    </row>
    <row r="921" spans="1:65" s="13" customFormat="1" ht="11.25">
      <c r="B921" s="198"/>
      <c r="C921" s="199"/>
      <c r="D921" s="200" t="s">
        <v>158</v>
      </c>
      <c r="E921" s="201" t="s">
        <v>19</v>
      </c>
      <c r="F921" s="202" t="s">
        <v>453</v>
      </c>
      <c r="G921" s="199"/>
      <c r="H921" s="201" t="s">
        <v>19</v>
      </c>
      <c r="I921" s="203"/>
      <c r="J921" s="199"/>
      <c r="K921" s="199"/>
      <c r="L921" s="204"/>
      <c r="M921" s="205"/>
      <c r="N921" s="206"/>
      <c r="O921" s="206"/>
      <c r="P921" s="206"/>
      <c r="Q921" s="206"/>
      <c r="R921" s="206"/>
      <c r="S921" s="206"/>
      <c r="T921" s="207"/>
      <c r="AT921" s="208" t="s">
        <v>158</v>
      </c>
      <c r="AU921" s="208" t="s">
        <v>81</v>
      </c>
      <c r="AV921" s="13" t="s">
        <v>79</v>
      </c>
      <c r="AW921" s="13" t="s">
        <v>33</v>
      </c>
      <c r="AX921" s="13" t="s">
        <v>72</v>
      </c>
      <c r="AY921" s="208" t="s">
        <v>146</v>
      </c>
    </row>
    <row r="922" spans="1:65" s="13" customFormat="1" ht="11.25">
      <c r="B922" s="198"/>
      <c r="C922" s="199"/>
      <c r="D922" s="200" t="s">
        <v>158</v>
      </c>
      <c r="E922" s="201" t="s">
        <v>19</v>
      </c>
      <c r="F922" s="202" t="s">
        <v>932</v>
      </c>
      <c r="G922" s="199"/>
      <c r="H922" s="201" t="s">
        <v>19</v>
      </c>
      <c r="I922" s="203"/>
      <c r="J922" s="199"/>
      <c r="K922" s="199"/>
      <c r="L922" s="204"/>
      <c r="M922" s="205"/>
      <c r="N922" s="206"/>
      <c r="O922" s="206"/>
      <c r="P922" s="206"/>
      <c r="Q922" s="206"/>
      <c r="R922" s="206"/>
      <c r="S922" s="206"/>
      <c r="T922" s="207"/>
      <c r="AT922" s="208" t="s">
        <v>158</v>
      </c>
      <c r="AU922" s="208" t="s">
        <v>81</v>
      </c>
      <c r="AV922" s="13" t="s">
        <v>79</v>
      </c>
      <c r="AW922" s="13" t="s">
        <v>33</v>
      </c>
      <c r="AX922" s="13" t="s">
        <v>72</v>
      </c>
      <c r="AY922" s="208" t="s">
        <v>146</v>
      </c>
    </row>
    <row r="923" spans="1:65" s="14" customFormat="1" ht="11.25">
      <c r="B923" s="209"/>
      <c r="C923" s="210"/>
      <c r="D923" s="200" t="s">
        <v>158</v>
      </c>
      <c r="E923" s="211" t="s">
        <v>19</v>
      </c>
      <c r="F923" s="212" t="s">
        <v>558</v>
      </c>
      <c r="G923" s="210"/>
      <c r="H923" s="213">
        <v>9.1</v>
      </c>
      <c r="I923" s="214"/>
      <c r="J923" s="210"/>
      <c r="K923" s="210"/>
      <c r="L923" s="215"/>
      <c r="M923" s="216"/>
      <c r="N923" s="217"/>
      <c r="O923" s="217"/>
      <c r="P923" s="217"/>
      <c r="Q923" s="217"/>
      <c r="R923" s="217"/>
      <c r="S923" s="217"/>
      <c r="T923" s="218"/>
      <c r="AT923" s="219" t="s">
        <v>158</v>
      </c>
      <c r="AU923" s="219" t="s">
        <v>81</v>
      </c>
      <c r="AV923" s="14" t="s">
        <v>81</v>
      </c>
      <c r="AW923" s="14" t="s">
        <v>33</v>
      </c>
      <c r="AX923" s="14" t="s">
        <v>72</v>
      </c>
      <c r="AY923" s="219" t="s">
        <v>146</v>
      </c>
    </row>
    <row r="924" spans="1:65" s="15" customFormat="1" ht="11.25">
      <c r="B924" s="220"/>
      <c r="C924" s="221"/>
      <c r="D924" s="200" t="s">
        <v>158</v>
      </c>
      <c r="E924" s="222" t="s">
        <v>19</v>
      </c>
      <c r="F924" s="223" t="s">
        <v>162</v>
      </c>
      <c r="G924" s="221"/>
      <c r="H924" s="224">
        <v>9.1</v>
      </c>
      <c r="I924" s="225"/>
      <c r="J924" s="221"/>
      <c r="K924" s="221"/>
      <c r="L924" s="226"/>
      <c r="M924" s="227"/>
      <c r="N924" s="228"/>
      <c r="O924" s="228"/>
      <c r="P924" s="228"/>
      <c r="Q924" s="228"/>
      <c r="R924" s="228"/>
      <c r="S924" s="228"/>
      <c r="T924" s="229"/>
      <c r="AT924" s="230" t="s">
        <v>158</v>
      </c>
      <c r="AU924" s="230" t="s">
        <v>81</v>
      </c>
      <c r="AV924" s="15" t="s">
        <v>154</v>
      </c>
      <c r="AW924" s="15" t="s">
        <v>4</v>
      </c>
      <c r="AX924" s="15" t="s">
        <v>79</v>
      </c>
      <c r="AY924" s="230" t="s">
        <v>146</v>
      </c>
    </row>
    <row r="925" spans="1:65" s="2" customFormat="1" ht="24.2" customHeight="1">
      <c r="A925" s="36"/>
      <c r="B925" s="37"/>
      <c r="C925" s="180" t="s">
        <v>933</v>
      </c>
      <c r="D925" s="180" t="s">
        <v>149</v>
      </c>
      <c r="E925" s="181" t="s">
        <v>934</v>
      </c>
      <c r="F925" s="182" t="s">
        <v>935</v>
      </c>
      <c r="G925" s="183" t="s">
        <v>212</v>
      </c>
      <c r="H925" s="184">
        <v>1.6879999999999999</v>
      </c>
      <c r="I925" s="185"/>
      <c r="J925" s="186">
        <f>ROUND(I925*H925,2)</f>
        <v>0</v>
      </c>
      <c r="K925" s="182" t="s">
        <v>153</v>
      </c>
      <c r="L925" s="41"/>
      <c r="M925" s="187" t="s">
        <v>19</v>
      </c>
      <c r="N925" s="188" t="s">
        <v>43</v>
      </c>
      <c r="O925" s="66"/>
      <c r="P925" s="189">
        <f>O925*H925</f>
        <v>0</v>
      </c>
      <c r="Q925" s="189">
        <v>0</v>
      </c>
      <c r="R925" s="189">
        <f>Q925*H925</f>
        <v>0</v>
      </c>
      <c r="S925" s="189">
        <v>0</v>
      </c>
      <c r="T925" s="190">
        <f>S925*H925</f>
        <v>0</v>
      </c>
      <c r="U925" s="36"/>
      <c r="V925" s="36"/>
      <c r="W925" s="36"/>
      <c r="X925" s="36"/>
      <c r="Y925" s="36"/>
      <c r="Z925" s="36"/>
      <c r="AA925" s="36"/>
      <c r="AB925" s="36"/>
      <c r="AC925" s="36"/>
      <c r="AD925" s="36"/>
      <c r="AE925" s="36"/>
      <c r="AR925" s="191" t="s">
        <v>258</v>
      </c>
      <c r="AT925" s="191" t="s">
        <v>149</v>
      </c>
      <c r="AU925" s="191" t="s">
        <v>81</v>
      </c>
      <c r="AY925" s="19" t="s">
        <v>146</v>
      </c>
      <c r="BE925" s="192">
        <f>IF(N925="základní",J925,0)</f>
        <v>0</v>
      </c>
      <c r="BF925" s="192">
        <f>IF(N925="snížená",J925,0)</f>
        <v>0</v>
      </c>
      <c r="BG925" s="192">
        <f>IF(N925="zákl. přenesená",J925,0)</f>
        <v>0</v>
      </c>
      <c r="BH925" s="192">
        <f>IF(N925="sníž. přenesená",J925,0)</f>
        <v>0</v>
      </c>
      <c r="BI925" s="192">
        <f>IF(N925="nulová",J925,0)</f>
        <v>0</v>
      </c>
      <c r="BJ925" s="19" t="s">
        <v>79</v>
      </c>
      <c r="BK925" s="192">
        <f>ROUND(I925*H925,2)</f>
        <v>0</v>
      </c>
      <c r="BL925" s="19" t="s">
        <v>258</v>
      </c>
      <c r="BM925" s="191" t="s">
        <v>936</v>
      </c>
    </row>
    <row r="926" spans="1:65" s="2" customFormat="1" ht="11.25">
      <c r="A926" s="36"/>
      <c r="B926" s="37"/>
      <c r="C926" s="38"/>
      <c r="D926" s="193" t="s">
        <v>156</v>
      </c>
      <c r="E926" s="38"/>
      <c r="F926" s="194" t="s">
        <v>937</v>
      </c>
      <c r="G926" s="38"/>
      <c r="H926" s="38"/>
      <c r="I926" s="195"/>
      <c r="J926" s="38"/>
      <c r="K926" s="38"/>
      <c r="L926" s="41"/>
      <c r="M926" s="196"/>
      <c r="N926" s="197"/>
      <c r="O926" s="66"/>
      <c r="P926" s="66"/>
      <c r="Q926" s="66"/>
      <c r="R926" s="66"/>
      <c r="S926" s="66"/>
      <c r="T926" s="67"/>
      <c r="U926" s="36"/>
      <c r="V926" s="36"/>
      <c r="W926" s="36"/>
      <c r="X926" s="36"/>
      <c r="Y926" s="36"/>
      <c r="Z926" s="36"/>
      <c r="AA926" s="36"/>
      <c r="AB926" s="36"/>
      <c r="AC926" s="36"/>
      <c r="AD926" s="36"/>
      <c r="AE926" s="36"/>
      <c r="AT926" s="19" t="s">
        <v>156</v>
      </c>
      <c r="AU926" s="19" t="s">
        <v>81</v>
      </c>
    </row>
    <row r="927" spans="1:65" s="12" customFormat="1" ht="22.9" customHeight="1">
      <c r="B927" s="164"/>
      <c r="C927" s="165"/>
      <c r="D927" s="166" t="s">
        <v>71</v>
      </c>
      <c r="E927" s="178" t="s">
        <v>938</v>
      </c>
      <c r="F927" s="178" t="s">
        <v>939</v>
      </c>
      <c r="G927" s="165"/>
      <c r="H927" s="165"/>
      <c r="I927" s="168"/>
      <c r="J927" s="179">
        <f>BK927</f>
        <v>0</v>
      </c>
      <c r="K927" s="165"/>
      <c r="L927" s="170"/>
      <c r="M927" s="171"/>
      <c r="N927" s="172"/>
      <c r="O927" s="172"/>
      <c r="P927" s="173">
        <f>SUM(P928:P938)</f>
        <v>0</v>
      </c>
      <c r="Q927" s="172"/>
      <c r="R927" s="173">
        <f>SUM(R928:R938)</f>
        <v>0.34195743000000001</v>
      </c>
      <c r="S927" s="172"/>
      <c r="T927" s="174">
        <f>SUM(T928:T938)</f>
        <v>0</v>
      </c>
      <c r="AR927" s="175" t="s">
        <v>81</v>
      </c>
      <c r="AT927" s="176" t="s">
        <v>71</v>
      </c>
      <c r="AU927" s="176" t="s">
        <v>79</v>
      </c>
      <c r="AY927" s="175" t="s">
        <v>146</v>
      </c>
      <c r="BK927" s="177">
        <f>SUM(BK928:BK938)</f>
        <v>0</v>
      </c>
    </row>
    <row r="928" spans="1:65" s="2" customFormat="1" ht="24.2" customHeight="1">
      <c r="A928" s="36"/>
      <c r="B928" s="37"/>
      <c r="C928" s="180" t="s">
        <v>940</v>
      </c>
      <c r="D928" s="180" t="s">
        <v>149</v>
      </c>
      <c r="E928" s="181" t="s">
        <v>941</v>
      </c>
      <c r="F928" s="182" t="s">
        <v>942</v>
      </c>
      <c r="G928" s="183" t="s">
        <v>152</v>
      </c>
      <c r="H928" s="184">
        <v>26.946999999999999</v>
      </c>
      <c r="I928" s="185"/>
      <c r="J928" s="186">
        <f>ROUND(I928*H928,2)</f>
        <v>0</v>
      </c>
      <c r="K928" s="182" t="s">
        <v>153</v>
      </c>
      <c r="L928" s="41"/>
      <c r="M928" s="187" t="s">
        <v>19</v>
      </c>
      <c r="N928" s="188" t="s">
        <v>43</v>
      </c>
      <c r="O928" s="66"/>
      <c r="P928" s="189">
        <f>O928*H928</f>
        <v>0</v>
      </c>
      <c r="Q928" s="189">
        <v>1.259E-2</v>
      </c>
      <c r="R928" s="189">
        <f>Q928*H928</f>
        <v>0.33926273000000001</v>
      </c>
      <c r="S928" s="189">
        <v>0</v>
      </c>
      <c r="T928" s="190">
        <f>S928*H928</f>
        <v>0</v>
      </c>
      <c r="U928" s="36"/>
      <c r="V928" s="36"/>
      <c r="W928" s="36"/>
      <c r="X928" s="36"/>
      <c r="Y928" s="36"/>
      <c r="Z928" s="36"/>
      <c r="AA928" s="36"/>
      <c r="AB928" s="36"/>
      <c r="AC928" s="36"/>
      <c r="AD928" s="36"/>
      <c r="AE928" s="36"/>
      <c r="AR928" s="191" t="s">
        <v>258</v>
      </c>
      <c r="AT928" s="191" t="s">
        <v>149</v>
      </c>
      <c r="AU928" s="191" t="s">
        <v>81</v>
      </c>
      <c r="AY928" s="19" t="s">
        <v>146</v>
      </c>
      <c r="BE928" s="192">
        <f>IF(N928="základní",J928,0)</f>
        <v>0</v>
      </c>
      <c r="BF928" s="192">
        <f>IF(N928="snížená",J928,0)</f>
        <v>0</v>
      </c>
      <c r="BG928" s="192">
        <f>IF(N928="zákl. přenesená",J928,0)</f>
        <v>0</v>
      </c>
      <c r="BH928" s="192">
        <f>IF(N928="sníž. přenesená",J928,0)</f>
        <v>0</v>
      </c>
      <c r="BI928" s="192">
        <f>IF(N928="nulová",J928,0)</f>
        <v>0</v>
      </c>
      <c r="BJ928" s="19" t="s">
        <v>79</v>
      </c>
      <c r="BK928" s="192">
        <f>ROUND(I928*H928,2)</f>
        <v>0</v>
      </c>
      <c r="BL928" s="19" t="s">
        <v>258</v>
      </c>
      <c r="BM928" s="191" t="s">
        <v>943</v>
      </c>
    </row>
    <row r="929" spans="1:65" s="2" customFormat="1" ht="11.25">
      <c r="A929" s="36"/>
      <c r="B929" s="37"/>
      <c r="C929" s="38"/>
      <c r="D929" s="193" t="s">
        <v>156</v>
      </c>
      <c r="E929" s="38"/>
      <c r="F929" s="194" t="s">
        <v>944</v>
      </c>
      <c r="G929" s="38"/>
      <c r="H929" s="38"/>
      <c r="I929" s="195"/>
      <c r="J929" s="38"/>
      <c r="K929" s="38"/>
      <c r="L929" s="41"/>
      <c r="M929" s="196"/>
      <c r="N929" s="197"/>
      <c r="O929" s="66"/>
      <c r="P929" s="66"/>
      <c r="Q929" s="66"/>
      <c r="R929" s="66"/>
      <c r="S929" s="66"/>
      <c r="T929" s="67"/>
      <c r="U929" s="36"/>
      <c r="V929" s="36"/>
      <c r="W929" s="36"/>
      <c r="X929" s="36"/>
      <c r="Y929" s="36"/>
      <c r="Z929" s="36"/>
      <c r="AA929" s="36"/>
      <c r="AB929" s="36"/>
      <c r="AC929" s="36"/>
      <c r="AD929" s="36"/>
      <c r="AE929" s="36"/>
      <c r="AT929" s="19" t="s">
        <v>156</v>
      </c>
      <c r="AU929" s="19" t="s">
        <v>81</v>
      </c>
    </row>
    <row r="930" spans="1:65" s="13" customFormat="1" ht="11.25">
      <c r="B930" s="198"/>
      <c r="C930" s="199"/>
      <c r="D930" s="200" t="s">
        <v>158</v>
      </c>
      <c r="E930" s="201" t="s">
        <v>19</v>
      </c>
      <c r="F930" s="202" t="s">
        <v>159</v>
      </c>
      <c r="G930" s="199"/>
      <c r="H930" s="201" t="s">
        <v>19</v>
      </c>
      <c r="I930" s="203"/>
      <c r="J930" s="199"/>
      <c r="K930" s="199"/>
      <c r="L930" s="204"/>
      <c r="M930" s="205"/>
      <c r="N930" s="206"/>
      <c r="O930" s="206"/>
      <c r="P930" s="206"/>
      <c r="Q930" s="206"/>
      <c r="R930" s="206"/>
      <c r="S930" s="206"/>
      <c r="T930" s="207"/>
      <c r="AT930" s="208" t="s">
        <v>158</v>
      </c>
      <c r="AU930" s="208" t="s">
        <v>81</v>
      </c>
      <c r="AV930" s="13" t="s">
        <v>79</v>
      </c>
      <c r="AW930" s="13" t="s">
        <v>33</v>
      </c>
      <c r="AX930" s="13" t="s">
        <v>72</v>
      </c>
      <c r="AY930" s="208" t="s">
        <v>146</v>
      </c>
    </row>
    <row r="931" spans="1:65" s="13" customFormat="1" ht="11.25">
      <c r="B931" s="198"/>
      <c r="C931" s="199"/>
      <c r="D931" s="200" t="s">
        <v>158</v>
      </c>
      <c r="E931" s="201" t="s">
        <v>19</v>
      </c>
      <c r="F931" s="202" t="s">
        <v>160</v>
      </c>
      <c r="G931" s="199"/>
      <c r="H931" s="201" t="s">
        <v>19</v>
      </c>
      <c r="I931" s="203"/>
      <c r="J931" s="199"/>
      <c r="K931" s="199"/>
      <c r="L931" s="204"/>
      <c r="M931" s="205"/>
      <c r="N931" s="206"/>
      <c r="O931" s="206"/>
      <c r="P931" s="206"/>
      <c r="Q931" s="206"/>
      <c r="R931" s="206"/>
      <c r="S931" s="206"/>
      <c r="T931" s="207"/>
      <c r="AT931" s="208" t="s">
        <v>158</v>
      </c>
      <c r="AU931" s="208" t="s">
        <v>81</v>
      </c>
      <c r="AV931" s="13" t="s">
        <v>79</v>
      </c>
      <c r="AW931" s="13" t="s">
        <v>33</v>
      </c>
      <c r="AX931" s="13" t="s">
        <v>72</v>
      </c>
      <c r="AY931" s="208" t="s">
        <v>146</v>
      </c>
    </row>
    <row r="932" spans="1:65" s="13" customFormat="1" ht="11.25">
      <c r="B932" s="198"/>
      <c r="C932" s="199"/>
      <c r="D932" s="200" t="s">
        <v>158</v>
      </c>
      <c r="E932" s="201" t="s">
        <v>19</v>
      </c>
      <c r="F932" s="202" t="s">
        <v>945</v>
      </c>
      <c r="G932" s="199"/>
      <c r="H932" s="201" t="s">
        <v>19</v>
      </c>
      <c r="I932" s="203"/>
      <c r="J932" s="199"/>
      <c r="K932" s="199"/>
      <c r="L932" s="204"/>
      <c r="M932" s="205"/>
      <c r="N932" s="206"/>
      <c r="O932" s="206"/>
      <c r="P932" s="206"/>
      <c r="Q932" s="206"/>
      <c r="R932" s="206"/>
      <c r="S932" s="206"/>
      <c r="T932" s="207"/>
      <c r="AT932" s="208" t="s">
        <v>158</v>
      </c>
      <c r="AU932" s="208" t="s">
        <v>81</v>
      </c>
      <c r="AV932" s="13" t="s">
        <v>79</v>
      </c>
      <c r="AW932" s="13" t="s">
        <v>33</v>
      </c>
      <c r="AX932" s="13" t="s">
        <v>72</v>
      </c>
      <c r="AY932" s="208" t="s">
        <v>146</v>
      </c>
    </row>
    <row r="933" spans="1:65" s="14" customFormat="1" ht="11.25">
      <c r="B933" s="209"/>
      <c r="C933" s="210"/>
      <c r="D933" s="200" t="s">
        <v>158</v>
      </c>
      <c r="E933" s="211" t="s">
        <v>19</v>
      </c>
      <c r="F933" s="212" t="s">
        <v>946</v>
      </c>
      <c r="G933" s="210"/>
      <c r="H933" s="213">
        <v>26.946999999999999</v>
      </c>
      <c r="I933" s="214"/>
      <c r="J933" s="210"/>
      <c r="K933" s="210"/>
      <c r="L933" s="215"/>
      <c r="M933" s="216"/>
      <c r="N933" s="217"/>
      <c r="O933" s="217"/>
      <c r="P933" s="217"/>
      <c r="Q933" s="217"/>
      <c r="R933" s="217"/>
      <c r="S933" s="217"/>
      <c r="T933" s="218"/>
      <c r="AT933" s="219" t="s">
        <v>158</v>
      </c>
      <c r="AU933" s="219" t="s">
        <v>81</v>
      </c>
      <c r="AV933" s="14" t="s">
        <v>81</v>
      </c>
      <c r="AW933" s="14" t="s">
        <v>33</v>
      </c>
      <c r="AX933" s="14" t="s">
        <v>72</v>
      </c>
      <c r="AY933" s="219" t="s">
        <v>146</v>
      </c>
    </row>
    <row r="934" spans="1:65" s="15" customFormat="1" ht="11.25">
      <c r="B934" s="220"/>
      <c r="C934" s="221"/>
      <c r="D934" s="200" t="s">
        <v>158</v>
      </c>
      <c r="E934" s="222" t="s">
        <v>19</v>
      </c>
      <c r="F934" s="223" t="s">
        <v>162</v>
      </c>
      <c r="G934" s="221"/>
      <c r="H934" s="224">
        <v>26.946999999999999</v>
      </c>
      <c r="I934" s="225"/>
      <c r="J934" s="221"/>
      <c r="K934" s="221"/>
      <c r="L934" s="226"/>
      <c r="M934" s="227"/>
      <c r="N934" s="228"/>
      <c r="O934" s="228"/>
      <c r="P934" s="228"/>
      <c r="Q934" s="228"/>
      <c r="R934" s="228"/>
      <c r="S934" s="228"/>
      <c r="T934" s="229"/>
      <c r="AT934" s="230" t="s">
        <v>158</v>
      </c>
      <c r="AU934" s="230" t="s">
        <v>81</v>
      </c>
      <c r="AV934" s="15" t="s">
        <v>154</v>
      </c>
      <c r="AW934" s="15" t="s">
        <v>4</v>
      </c>
      <c r="AX934" s="15" t="s">
        <v>79</v>
      </c>
      <c r="AY934" s="230" t="s">
        <v>146</v>
      </c>
    </row>
    <row r="935" spans="1:65" s="2" customFormat="1" ht="24.2" customHeight="1">
      <c r="A935" s="36"/>
      <c r="B935" s="37"/>
      <c r="C935" s="180" t="s">
        <v>947</v>
      </c>
      <c r="D935" s="180" t="s">
        <v>149</v>
      </c>
      <c r="E935" s="181" t="s">
        <v>948</v>
      </c>
      <c r="F935" s="182" t="s">
        <v>949</v>
      </c>
      <c r="G935" s="183" t="s">
        <v>152</v>
      </c>
      <c r="H935" s="184">
        <v>26.946999999999999</v>
      </c>
      <c r="I935" s="185"/>
      <c r="J935" s="186">
        <f>ROUND(I935*H935,2)</f>
        <v>0</v>
      </c>
      <c r="K935" s="182" t="s">
        <v>153</v>
      </c>
      <c r="L935" s="41"/>
      <c r="M935" s="187" t="s">
        <v>19</v>
      </c>
      <c r="N935" s="188" t="s">
        <v>43</v>
      </c>
      <c r="O935" s="66"/>
      <c r="P935" s="189">
        <f>O935*H935</f>
        <v>0</v>
      </c>
      <c r="Q935" s="189">
        <v>1E-4</v>
      </c>
      <c r="R935" s="189">
        <f>Q935*H935</f>
        <v>2.6947E-3</v>
      </c>
      <c r="S935" s="189">
        <v>0</v>
      </c>
      <c r="T935" s="190">
        <f>S935*H935</f>
        <v>0</v>
      </c>
      <c r="U935" s="36"/>
      <c r="V935" s="36"/>
      <c r="W935" s="36"/>
      <c r="X935" s="36"/>
      <c r="Y935" s="36"/>
      <c r="Z935" s="36"/>
      <c r="AA935" s="36"/>
      <c r="AB935" s="36"/>
      <c r="AC935" s="36"/>
      <c r="AD935" s="36"/>
      <c r="AE935" s="36"/>
      <c r="AR935" s="191" t="s">
        <v>258</v>
      </c>
      <c r="AT935" s="191" t="s">
        <v>149</v>
      </c>
      <c r="AU935" s="191" t="s">
        <v>81</v>
      </c>
      <c r="AY935" s="19" t="s">
        <v>146</v>
      </c>
      <c r="BE935" s="192">
        <f>IF(N935="základní",J935,0)</f>
        <v>0</v>
      </c>
      <c r="BF935" s="192">
        <f>IF(N935="snížená",J935,0)</f>
        <v>0</v>
      </c>
      <c r="BG935" s="192">
        <f>IF(N935="zákl. přenesená",J935,0)</f>
        <v>0</v>
      </c>
      <c r="BH935" s="192">
        <f>IF(N935="sníž. přenesená",J935,0)</f>
        <v>0</v>
      </c>
      <c r="BI935" s="192">
        <f>IF(N935="nulová",J935,0)</f>
        <v>0</v>
      </c>
      <c r="BJ935" s="19" t="s">
        <v>79</v>
      </c>
      <c r="BK935" s="192">
        <f>ROUND(I935*H935,2)</f>
        <v>0</v>
      </c>
      <c r="BL935" s="19" t="s">
        <v>258</v>
      </c>
      <c r="BM935" s="191" t="s">
        <v>950</v>
      </c>
    </row>
    <row r="936" spans="1:65" s="2" customFormat="1" ht="11.25">
      <c r="A936" s="36"/>
      <c r="B936" s="37"/>
      <c r="C936" s="38"/>
      <c r="D936" s="193" t="s">
        <v>156</v>
      </c>
      <c r="E936" s="38"/>
      <c r="F936" s="194" t="s">
        <v>951</v>
      </c>
      <c r="G936" s="38"/>
      <c r="H936" s="38"/>
      <c r="I936" s="195"/>
      <c r="J936" s="38"/>
      <c r="K936" s="38"/>
      <c r="L936" s="41"/>
      <c r="M936" s="196"/>
      <c r="N936" s="197"/>
      <c r="O936" s="66"/>
      <c r="P936" s="66"/>
      <c r="Q936" s="66"/>
      <c r="R936" s="66"/>
      <c r="S936" s="66"/>
      <c r="T936" s="67"/>
      <c r="U936" s="36"/>
      <c r="V936" s="36"/>
      <c r="W936" s="36"/>
      <c r="X936" s="36"/>
      <c r="Y936" s="36"/>
      <c r="Z936" s="36"/>
      <c r="AA936" s="36"/>
      <c r="AB936" s="36"/>
      <c r="AC936" s="36"/>
      <c r="AD936" s="36"/>
      <c r="AE936" s="36"/>
      <c r="AT936" s="19" t="s">
        <v>156</v>
      </c>
      <c r="AU936" s="19" t="s">
        <v>81</v>
      </c>
    </row>
    <row r="937" spans="1:65" s="2" customFormat="1" ht="37.9" customHeight="1">
      <c r="A937" s="36"/>
      <c r="B937" s="37"/>
      <c r="C937" s="180" t="s">
        <v>952</v>
      </c>
      <c r="D937" s="180" t="s">
        <v>149</v>
      </c>
      <c r="E937" s="181" t="s">
        <v>953</v>
      </c>
      <c r="F937" s="182" t="s">
        <v>954</v>
      </c>
      <c r="G937" s="183" t="s">
        <v>212</v>
      </c>
      <c r="H937" s="184">
        <v>0.34200000000000003</v>
      </c>
      <c r="I937" s="185"/>
      <c r="J937" s="186">
        <f>ROUND(I937*H937,2)</f>
        <v>0</v>
      </c>
      <c r="K937" s="182" t="s">
        <v>153</v>
      </c>
      <c r="L937" s="41"/>
      <c r="M937" s="187" t="s">
        <v>19</v>
      </c>
      <c r="N937" s="188" t="s">
        <v>43</v>
      </c>
      <c r="O937" s="66"/>
      <c r="P937" s="189">
        <f>O937*H937</f>
        <v>0</v>
      </c>
      <c r="Q937" s="189">
        <v>0</v>
      </c>
      <c r="R937" s="189">
        <f>Q937*H937</f>
        <v>0</v>
      </c>
      <c r="S937" s="189">
        <v>0</v>
      </c>
      <c r="T937" s="190">
        <f>S937*H937</f>
        <v>0</v>
      </c>
      <c r="U937" s="36"/>
      <c r="V937" s="36"/>
      <c r="W937" s="36"/>
      <c r="X937" s="36"/>
      <c r="Y937" s="36"/>
      <c r="Z937" s="36"/>
      <c r="AA937" s="36"/>
      <c r="AB937" s="36"/>
      <c r="AC937" s="36"/>
      <c r="AD937" s="36"/>
      <c r="AE937" s="36"/>
      <c r="AR937" s="191" t="s">
        <v>258</v>
      </c>
      <c r="AT937" s="191" t="s">
        <v>149</v>
      </c>
      <c r="AU937" s="191" t="s">
        <v>81</v>
      </c>
      <c r="AY937" s="19" t="s">
        <v>146</v>
      </c>
      <c r="BE937" s="192">
        <f>IF(N937="základní",J937,0)</f>
        <v>0</v>
      </c>
      <c r="BF937" s="192">
        <f>IF(N937="snížená",J937,0)</f>
        <v>0</v>
      </c>
      <c r="BG937" s="192">
        <f>IF(N937="zákl. přenesená",J937,0)</f>
        <v>0</v>
      </c>
      <c r="BH937" s="192">
        <f>IF(N937="sníž. přenesená",J937,0)</f>
        <v>0</v>
      </c>
      <c r="BI937" s="192">
        <f>IF(N937="nulová",J937,0)</f>
        <v>0</v>
      </c>
      <c r="BJ937" s="19" t="s">
        <v>79</v>
      </c>
      <c r="BK937" s="192">
        <f>ROUND(I937*H937,2)</f>
        <v>0</v>
      </c>
      <c r="BL937" s="19" t="s">
        <v>258</v>
      </c>
      <c r="BM937" s="191" t="s">
        <v>955</v>
      </c>
    </row>
    <row r="938" spans="1:65" s="2" customFormat="1" ht="11.25">
      <c r="A938" s="36"/>
      <c r="B938" s="37"/>
      <c r="C938" s="38"/>
      <c r="D938" s="193" t="s">
        <v>156</v>
      </c>
      <c r="E938" s="38"/>
      <c r="F938" s="194" t="s">
        <v>956</v>
      </c>
      <c r="G938" s="38"/>
      <c r="H938" s="38"/>
      <c r="I938" s="195"/>
      <c r="J938" s="38"/>
      <c r="K938" s="38"/>
      <c r="L938" s="41"/>
      <c r="M938" s="196"/>
      <c r="N938" s="197"/>
      <c r="O938" s="66"/>
      <c r="P938" s="66"/>
      <c r="Q938" s="66"/>
      <c r="R938" s="66"/>
      <c r="S938" s="66"/>
      <c r="T938" s="67"/>
      <c r="U938" s="36"/>
      <c r="V938" s="36"/>
      <c r="W938" s="36"/>
      <c r="X938" s="36"/>
      <c r="Y938" s="36"/>
      <c r="Z938" s="36"/>
      <c r="AA938" s="36"/>
      <c r="AB938" s="36"/>
      <c r="AC938" s="36"/>
      <c r="AD938" s="36"/>
      <c r="AE938" s="36"/>
      <c r="AT938" s="19" t="s">
        <v>156</v>
      </c>
      <c r="AU938" s="19" t="s">
        <v>81</v>
      </c>
    </row>
    <row r="939" spans="1:65" s="12" customFormat="1" ht="22.9" customHeight="1">
      <c r="B939" s="164"/>
      <c r="C939" s="165"/>
      <c r="D939" s="166" t="s">
        <v>71</v>
      </c>
      <c r="E939" s="178" t="s">
        <v>957</v>
      </c>
      <c r="F939" s="178" t="s">
        <v>958</v>
      </c>
      <c r="G939" s="165"/>
      <c r="H939" s="165"/>
      <c r="I939" s="168"/>
      <c r="J939" s="179">
        <f>BK939</f>
        <v>0</v>
      </c>
      <c r="K939" s="165"/>
      <c r="L939" s="170"/>
      <c r="M939" s="171"/>
      <c r="N939" s="172"/>
      <c r="O939" s="172"/>
      <c r="P939" s="173">
        <f>SUM(P940:P1056)</f>
        <v>0</v>
      </c>
      <c r="Q939" s="172"/>
      <c r="R939" s="173">
        <f>SUM(R940:R1056)</f>
        <v>0.40771662000000003</v>
      </c>
      <c r="S939" s="172"/>
      <c r="T939" s="174">
        <f>SUM(T940:T1056)</f>
        <v>0</v>
      </c>
      <c r="AR939" s="175" t="s">
        <v>81</v>
      </c>
      <c r="AT939" s="176" t="s">
        <v>71</v>
      </c>
      <c r="AU939" s="176" t="s">
        <v>79</v>
      </c>
      <c r="AY939" s="175" t="s">
        <v>146</v>
      </c>
      <c r="BK939" s="177">
        <f>SUM(BK940:BK1056)</f>
        <v>0</v>
      </c>
    </row>
    <row r="940" spans="1:65" s="2" customFormat="1" ht="16.5" customHeight="1">
      <c r="A940" s="36"/>
      <c r="B940" s="37"/>
      <c r="C940" s="180" t="s">
        <v>959</v>
      </c>
      <c r="D940" s="180" t="s">
        <v>149</v>
      </c>
      <c r="E940" s="181" t="s">
        <v>960</v>
      </c>
      <c r="F940" s="182" t="s">
        <v>961</v>
      </c>
      <c r="G940" s="183" t="s">
        <v>152</v>
      </c>
      <c r="H940" s="184">
        <v>56.42</v>
      </c>
      <c r="I940" s="185"/>
      <c r="J940" s="186">
        <f>ROUND(I940*H940,2)</f>
        <v>0</v>
      </c>
      <c r="K940" s="182" t="s">
        <v>153</v>
      </c>
      <c r="L940" s="41"/>
      <c r="M940" s="187" t="s">
        <v>19</v>
      </c>
      <c r="N940" s="188" t="s">
        <v>43</v>
      </c>
      <c r="O940" s="66"/>
      <c r="P940" s="189">
        <f>O940*H940</f>
        <v>0</v>
      </c>
      <c r="Q940" s="189">
        <v>0</v>
      </c>
      <c r="R940" s="189">
        <f>Q940*H940</f>
        <v>0</v>
      </c>
      <c r="S940" s="189">
        <v>0</v>
      </c>
      <c r="T940" s="190">
        <f>S940*H940</f>
        <v>0</v>
      </c>
      <c r="U940" s="36"/>
      <c r="V940" s="36"/>
      <c r="W940" s="36"/>
      <c r="X940" s="36"/>
      <c r="Y940" s="36"/>
      <c r="Z940" s="36"/>
      <c r="AA940" s="36"/>
      <c r="AB940" s="36"/>
      <c r="AC940" s="36"/>
      <c r="AD940" s="36"/>
      <c r="AE940" s="36"/>
      <c r="AR940" s="191" t="s">
        <v>258</v>
      </c>
      <c r="AT940" s="191" t="s">
        <v>149</v>
      </c>
      <c r="AU940" s="191" t="s">
        <v>81</v>
      </c>
      <c r="AY940" s="19" t="s">
        <v>146</v>
      </c>
      <c r="BE940" s="192">
        <f>IF(N940="základní",J940,0)</f>
        <v>0</v>
      </c>
      <c r="BF940" s="192">
        <f>IF(N940="snížená",J940,0)</f>
        <v>0</v>
      </c>
      <c r="BG940" s="192">
        <f>IF(N940="zákl. přenesená",J940,0)</f>
        <v>0</v>
      </c>
      <c r="BH940" s="192">
        <f>IF(N940="sníž. přenesená",J940,0)</f>
        <v>0</v>
      </c>
      <c r="BI940" s="192">
        <f>IF(N940="nulová",J940,0)</f>
        <v>0</v>
      </c>
      <c r="BJ940" s="19" t="s">
        <v>79</v>
      </c>
      <c r="BK940" s="192">
        <f>ROUND(I940*H940,2)</f>
        <v>0</v>
      </c>
      <c r="BL940" s="19" t="s">
        <v>258</v>
      </c>
      <c r="BM940" s="191" t="s">
        <v>962</v>
      </c>
    </row>
    <row r="941" spans="1:65" s="2" customFormat="1" ht="11.25">
      <c r="A941" s="36"/>
      <c r="B941" s="37"/>
      <c r="C941" s="38"/>
      <c r="D941" s="193" t="s">
        <v>156</v>
      </c>
      <c r="E941" s="38"/>
      <c r="F941" s="194" t="s">
        <v>963</v>
      </c>
      <c r="G941" s="38"/>
      <c r="H941" s="38"/>
      <c r="I941" s="195"/>
      <c r="J941" s="38"/>
      <c r="K941" s="38"/>
      <c r="L941" s="41"/>
      <c r="M941" s="196"/>
      <c r="N941" s="197"/>
      <c r="O941" s="66"/>
      <c r="P941" s="66"/>
      <c r="Q941" s="66"/>
      <c r="R941" s="66"/>
      <c r="S941" s="66"/>
      <c r="T941" s="67"/>
      <c r="U941" s="36"/>
      <c r="V941" s="36"/>
      <c r="W941" s="36"/>
      <c r="X941" s="36"/>
      <c r="Y941" s="36"/>
      <c r="Z941" s="36"/>
      <c r="AA941" s="36"/>
      <c r="AB941" s="36"/>
      <c r="AC941" s="36"/>
      <c r="AD941" s="36"/>
      <c r="AE941" s="36"/>
      <c r="AT941" s="19" t="s">
        <v>156</v>
      </c>
      <c r="AU941" s="19" t="s">
        <v>81</v>
      </c>
    </row>
    <row r="942" spans="1:65" s="13" customFormat="1" ht="11.25">
      <c r="B942" s="198"/>
      <c r="C942" s="199"/>
      <c r="D942" s="200" t="s">
        <v>158</v>
      </c>
      <c r="E942" s="201" t="s">
        <v>19</v>
      </c>
      <c r="F942" s="202" t="s">
        <v>159</v>
      </c>
      <c r="G942" s="199"/>
      <c r="H942" s="201" t="s">
        <v>19</v>
      </c>
      <c r="I942" s="203"/>
      <c r="J942" s="199"/>
      <c r="K942" s="199"/>
      <c r="L942" s="204"/>
      <c r="M942" s="205"/>
      <c r="N942" s="206"/>
      <c r="O942" s="206"/>
      <c r="P942" s="206"/>
      <c r="Q942" s="206"/>
      <c r="R942" s="206"/>
      <c r="S942" s="206"/>
      <c r="T942" s="207"/>
      <c r="AT942" s="208" t="s">
        <v>158</v>
      </c>
      <c r="AU942" s="208" t="s">
        <v>81</v>
      </c>
      <c r="AV942" s="13" t="s">
        <v>79</v>
      </c>
      <c r="AW942" s="13" t="s">
        <v>33</v>
      </c>
      <c r="AX942" s="13" t="s">
        <v>72</v>
      </c>
      <c r="AY942" s="208" t="s">
        <v>146</v>
      </c>
    </row>
    <row r="943" spans="1:65" s="13" customFormat="1" ht="11.25">
      <c r="B943" s="198"/>
      <c r="C943" s="199"/>
      <c r="D943" s="200" t="s">
        <v>158</v>
      </c>
      <c r="E943" s="201" t="s">
        <v>19</v>
      </c>
      <c r="F943" s="202" t="s">
        <v>160</v>
      </c>
      <c r="G943" s="199"/>
      <c r="H943" s="201" t="s">
        <v>19</v>
      </c>
      <c r="I943" s="203"/>
      <c r="J943" s="199"/>
      <c r="K943" s="199"/>
      <c r="L943" s="204"/>
      <c r="M943" s="205"/>
      <c r="N943" s="206"/>
      <c r="O943" s="206"/>
      <c r="P943" s="206"/>
      <c r="Q943" s="206"/>
      <c r="R943" s="206"/>
      <c r="S943" s="206"/>
      <c r="T943" s="207"/>
      <c r="AT943" s="208" t="s">
        <v>158</v>
      </c>
      <c r="AU943" s="208" t="s">
        <v>81</v>
      </c>
      <c r="AV943" s="13" t="s">
        <v>79</v>
      </c>
      <c r="AW943" s="13" t="s">
        <v>33</v>
      </c>
      <c r="AX943" s="13" t="s">
        <v>72</v>
      </c>
      <c r="AY943" s="208" t="s">
        <v>146</v>
      </c>
    </row>
    <row r="944" spans="1:65" s="13" customFormat="1" ht="11.25">
      <c r="B944" s="198"/>
      <c r="C944" s="199"/>
      <c r="D944" s="200" t="s">
        <v>158</v>
      </c>
      <c r="E944" s="201" t="s">
        <v>19</v>
      </c>
      <c r="F944" s="202" t="s">
        <v>453</v>
      </c>
      <c r="G944" s="199"/>
      <c r="H944" s="201" t="s">
        <v>19</v>
      </c>
      <c r="I944" s="203"/>
      <c r="J944" s="199"/>
      <c r="K944" s="199"/>
      <c r="L944" s="204"/>
      <c r="M944" s="205"/>
      <c r="N944" s="206"/>
      <c r="O944" s="206"/>
      <c r="P944" s="206"/>
      <c r="Q944" s="206"/>
      <c r="R944" s="206"/>
      <c r="S944" s="206"/>
      <c r="T944" s="207"/>
      <c r="AT944" s="208" t="s">
        <v>158</v>
      </c>
      <c r="AU944" s="208" t="s">
        <v>81</v>
      </c>
      <c r="AV944" s="13" t="s">
        <v>79</v>
      </c>
      <c r="AW944" s="13" t="s">
        <v>33</v>
      </c>
      <c r="AX944" s="13" t="s">
        <v>72</v>
      </c>
      <c r="AY944" s="208" t="s">
        <v>146</v>
      </c>
    </row>
    <row r="945" spans="1:65" s="14" customFormat="1" ht="11.25">
      <c r="B945" s="209"/>
      <c r="C945" s="210"/>
      <c r="D945" s="200" t="s">
        <v>158</v>
      </c>
      <c r="E945" s="211" t="s">
        <v>19</v>
      </c>
      <c r="F945" s="212" t="s">
        <v>455</v>
      </c>
      <c r="G945" s="210"/>
      <c r="H945" s="213">
        <v>56.42</v>
      </c>
      <c r="I945" s="214"/>
      <c r="J945" s="210"/>
      <c r="K945" s="210"/>
      <c r="L945" s="215"/>
      <c r="M945" s="216"/>
      <c r="N945" s="217"/>
      <c r="O945" s="217"/>
      <c r="P945" s="217"/>
      <c r="Q945" s="217"/>
      <c r="R945" s="217"/>
      <c r="S945" s="217"/>
      <c r="T945" s="218"/>
      <c r="AT945" s="219" t="s">
        <v>158</v>
      </c>
      <c r="AU945" s="219" t="s">
        <v>81</v>
      </c>
      <c r="AV945" s="14" t="s">
        <v>81</v>
      </c>
      <c r="AW945" s="14" t="s">
        <v>33</v>
      </c>
      <c r="AX945" s="14" t="s">
        <v>72</v>
      </c>
      <c r="AY945" s="219" t="s">
        <v>146</v>
      </c>
    </row>
    <row r="946" spans="1:65" s="15" customFormat="1" ht="11.25">
      <c r="B946" s="220"/>
      <c r="C946" s="221"/>
      <c r="D946" s="200" t="s">
        <v>158</v>
      </c>
      <c r="E946" s="222" t="s">
        <v>19</v>
      </c>
      <c r="F946" s="223" t="s">
        <v>162</v>
      </c>
      <c r="G946" s="221"/>
      <c r="H946" s="224">
        <v>56.42</v>
      </c>
      <c r="I946" s="225"/>
      <c r="J946" s="221"/>
      <c r="K946" s="221"/>
      <c r="L946" s="226"/>
      <c r="M946" s="227"/>
      <c r="N946" s="228"/>
      <c r="O946" s="228"/>
      <c r="P946" s="228"/>
      <c r="Q946" s="228"/>
      <c r="R946" s="228"/>
      <c r="S946" s="228"/>
      <c r="T946" s="229"/>
      <c r="AT946" s="230" t="s">
        <v>158</v>
      </c>
      <c r="AU946" s="230" t="s">
        <v>81</v>
      </c>
      <c r="AV946" s="15" t="s">
        <v>154</v>
      </c>
      <c r="AW946" s="15" t="s">
        <v>4</v>
      </c>
      <c r="AX946" s="15" t="s">
        <v>79</v>
      </c>
      <c r="AY946" s="230" t="s">
        <v>146</v>
      </c>
    </row>
    <row r="947" spans="1:65" s="2" customFormat="1" ht="16.5" customHeight="1">
      <c r="A947" s="36"/>
      <c r="B947" s="37"/>
      <c r="C947" s="231" t="s">
        <v>964</v>
      </c>
      <c r="D947" s="231" t="s">
        <v>239</v>
      </c>
      <c r="E947" s="232" t="s">
        <v>965</v>
      </c>
      <c r="F947" s="233" t="s">
        <v>966</v>
      </c>
      <c r="G947" s="234" t="s">
        <v>152</v>
      </c>
      <c r="H947" s="235">
        <v>64.882999999999996</v>
      </c>
      <c r="I947" s="236"/>
      <c r="J947" s="237">
        <f>ROUND(I947*H947,2)</f>
        <v>0</v>
      </c>
      <c r="K947" s="233" t="s">
        <v>153</v>
      </c>
      <c r="L947" s="238"/>
      <c r="M947" s="239" t="s">
        <v>19</v>
      </c>
      <c r="N947" s="240" t="s">
        <v>43</v>
      </c>
      <c r="O947" s="66"/>
      <c r="P947" s="189">
        <f>O947*H947</f>
        <v>0</v>
      </c>
      <c r="Q947" s="189">
        <v>5.0000000000000001E-4</v>
      </c>
      <c r="R947" s="189">
        <f>Q947*H947</f>
        <v>3.2441499999999998E-2</v>
      </c>
      <c r="S947" s="189">
        <v>0</v>
      </c>
      <c r="T947" s="190">
        <f>S947*H947</f>
        <v>0</v>
      </c>
      <c r="U947" s="36"/>
      <c r="V947" s="36"/>
      <c r="W947" s="36"/>
      <c r="X947" s="36"/>
      <c r="Y947" s="36"/>
      <c r="Z947" s="36"/>
      <c r="AA947" s="36"/>
      <c r="AB947" s="36"/>
      <c r="AC947" s="36"/>
      <c r="AD947" s="36"/>
      <c r="AE947" s="36"/>
      <c r="AR947" s="191" t="s">
        <v>348</v>
      </c>
      <c r="AT947" s="191" t="s">
        <v>239</v>
      </c>
      <c r="AU947" s="191" t="s">
        <v>81</v>
      </c>
      <c r="AY947" s="19" t="s">
        <v>146</v>
      </c>
      <c r="BE947" s="192">
        <f>IF(N947="základní",J947,0)</f>
        <v>0</v>
      </c>
      <c r="BF947" s="192">
        <f>IF(N947="snížená",J947,0)</f>
        <v>0</v>
      </c>
      <c r="BG947" s="192">
        <f>IF(N947="zákl. přenesená",J947,0)</f>
        <v>0</v>
      </c>
      <c r="BH947" s="192">
        <f>IF(N947="sníž. přenesená",J947,0)</f>
        <v>0</v>
      </c>
      <c r="BI947" s="192">
        <f>IF(N947="nulová",J947,0)</f>
        <v>0</v>
      </c>
      <c r="BJ947" s="19" t="s">
        <v>79</v>
      </c>
      <c r="BK947" s="192">
        <f>ROUND(I947*H947,2)</f>
        <v>0</v>
      </c>
      <c r="BL947" s="19" t="s">
        <v>258</v>
      </c>
      <c r="BM947" s="191" t="s">
        <v>967</v>
      </c>
    </row>
    <row r="948" spans="1:65" s="14" customFormat="1" ht="11.25">
      <c r="B948" s="209"/>
      <c r="C948" s="210"/>
      <c r="D948" s="200" t="s">
        <v>158</v>
      </c>
      <c r="E948" s="211" t="s">
        <v>19</v>
      </c>
      <c r="F948" s="212" t="s">
        <v>968</v>
      </c>
      <c r="G948" s="210"/>
      <c r="H948" s="213">
        <v>64.882999999999996</v>
      </c>
      <c r="I948" s="214"/>
      <c r="J948" s="210"/>
      <c r="K948" s="210"/>
      <c r="L948" s="215"/>
      <c r="M948" s="216"/>
      <c r="N948" s="217"/>
      <c r="O948" s="217"/>
      <c r="P948" s="217"/>
      <c r="Q948" s="217"/>
      <c r="R948" s="217"/>
      <c r="S948" s="217"/>
      <c r="T948" s="218"/>
      <c r="AT948" s="219" t="s">
        <v>158</v>
      </c>
      <c r="AU948" s="219" t="s">
        <v>81</v>
      </c>
      <c r="AV948" s="14" t="s">
        <v>81</v>
      </c>
      <c r="AW948" s="14" t="s">
        <v>33</v>
      </c>
      <c r="AX948" s="14" t="s">
        <v>79</v>
      </c>
      <c r="AY948" s="219" t="s">
        <v>146</v>
      </c>
    </row>
    <row r="949" spans="1:65" s="2" customFormat="1" ht="21.75" customHeight="1">
      <c r="A949" s="36"/>
      <c r="B949" s="37"/>
      <c r="C949" s="180" t="s">
        <v>969</v>
      </c>
      <c r="D949" s="180" t="s">
        <v>149</v>
      </c>
      <c r="E949" s="181" t="s">
        <v>970</v>
      </c>
      <c r="F949" s="182" t="s">
        <v>971</v>
      </c>
      <c r="G949" s="183" t="s">
        <v>294</v>
      </c>
      <c r="H949" s="184">
        <v>0</v>
      </c>
      <c r="I949" s="185"/>
      <c r="J949" s="186">
        <f>ROUND(I949*H949,2)</f>
        <v>0</v>
      </c>
      <c r="K949" s="182" t="s">
        <v>153</v>
      </c>
      <c r="L949" s="41"/>
      <c r="M949" s="187" t="s">
        <v>19</v>
      </c>
      <c r="N949" s="188" t="s">
        <v>43</v>
      </c>
      <c r="O949" s="66"/>
      <c r="P949" s="189">
        <f>O949*H949</f>
        <v>0</v>
      </c>
      <c r="Q949" s="189">
        <v>1.75E-3</v>
      </c>
      <c r="R949" s="189">
        <f>Q949*H949</f>
        <v>0</v>
      </c>
      <c r="S949" s="189">
        <v>0</v>
      </c>
      <c r="T949" s="190">
        <f>S949*H949</f>
        <v>0</v>
      </c>
      <c r="U949" s="36"/>
      <c r="V949" s="36"/>
      <c r="W949" s="36"/>
      <c r="X949" s="36"/>
      <c r="Y949" s="36"/>
      <c r="Z949" s="36"/>
      <c r="AA949" s="36"/>
      <c r="AB949" s="36"/>
      <c r="AC949" s="36"/>
      <c r="AD949" s="36"/>
      <c r="AE949" s="36"/>
      <c r="AR949" s="191" t="s">
        <v>258</v>
      </c>
      <c r="AT949" s="191" t="s">
        <v>149</v>
      </c>
      <c r="AU949" s="191" t="s">
        <v>81</v>
      </c>
      <c r="AY949" s="19" t="s">
        <v>146</v>
      </c>
      <c r="BE949" s="192">
        <f>IF(N949="základní",J949,0)</f>
        <v>0</v>
      </c>
      <c r="BF949" s="192">
        <f>IF(N949="snížená",J949,0)</f>
        <v>0</v>
      </c>
      <c r="BG949" s="192">
        <f>IF(N949="zákl. přenesená",J949,0)</f>
        <v>0</v>
      </c>
      <c r="BH949" s="192">
        <f>IF(N949="sníž. přenesená",J949,0)</f>
        <v>0</v>
      </c>
      <c r="BI949" s="192">
        <f>IF(N949="nulová",J949,0)</f>
        <v>0</v>
      </c>
      <c r="BJ949" s="19" t="s">
        <v>79</v>
      </c>
      <c r="BK949" s="192">
        <f>ROUND(I949*H949,2)</f>
        <v>0</v>
      </c>
      <c r="BL949" s="19" t="s">
        <v>258</v>
      </c>
      <c r="BM949" s="191" t="s">
        <v>972</v>
      </c>
    </row>
    <row r="950" spans="1:65" s="2" customFormat="1" ht="11.25">
      <c r="A950" s="36"/>
      <c r="B950" s="37"/>
      <c r="C950" s="38"/>
      <c r="D950" s="193" t="s">
        <v>156</v>
      </c>
      <c r="E950" s="38"/>
      <c r="F950" s="194" t="s">
        <v>973</v>
      </c>
      <c r="G950" s="38"/>
      <c r="H950" s="38"/>
      <c r="I950" s="195"/>
      <c r="J950" s="38"/>
      <c r="K950" s="38"/>
      <c r="L950" s="41"/>
      <c r="M950" s="196"/>
      <c r="N950" s="197"/>
      <c r="O950" s="66"/>
      <c r="P950" s="66"/>
      <c r="Q950" s="66"/>
      <c r="R950" s="66"/>
      <c r="S950" s="66"/>
      <c r="T950" s="67"/>
      <c r="U950" s="36"/>
      <c r="V950" s="36"/>
      <c r="W950" s="36"/>
      <c r="X950" s="36"/>
      <c r="Y950" s="36"/>
      <c r="Z950" s="36"/>
      <c r="AA950" s="36"/>
      <c r="AB950" s="36"/>
      <c r="AC950" s="36"/>
      <c r="AD950" s="36"/>
      <c r="AE950" s="36"/>
      <c r="AT950" s="19" t="s">
        <v>156</v>
      </c>
      <c r="AU950" s="19" t="s">
        <v>81</v>
      </c>
    </row>
    <row r="951" spans="1:65" s="2" customFormat="1" ht="16.5" customHeight="1">
      <c r="A951" s="36"/>
      <c r="B951" s="37"/>
      <c r="C951" s="180" t="s">
        <v>974</v>
      </c>
      <c r="D951" s="180" t="s">
        <v>149</v>
      </c>
      <c r="E951" s="181" t="s">
        <v>975</v>
      </c>
      <c r="F951" s="182" t="s">
        <v>976</v>
      </c>
      <c r="G951" s="183" t="s">
        <v>294</v>
      </c>
      <c r="H951" s="184">
        <v>13.02</v>
      </c>
      <c r="I951" s="185"/>
      <c r="J951" s="186">
        <f>ROUND(I951*H951,2)</f>
        <v>0</v>
      </c>
      <c r="K951" s="182" t="s">
        <v>188</v>
      </c>
      <c r="L951" s="41"/>
      <c r="M951" s="187" t="s">
        <v>19</v>
      </c>
      <c r="N951" s="188" t="s">
        <v>43</v>
      </c>
      <c r="O951" s="66"/>
      <c r="P951" s="189">
        <f>O951*H951</f>
        <v>0</v>
      </c>
      <c r="Q951" s="189">
        <v>6.2E-4</v>
      </c>
      <c r="R951" s="189">
        <f>Q951*H951</f>
        <v>8.0724000000000004E-3</v>
      </c>
      <c r="S951" s="189">
        <v>0</v>
      </c>
      <c r="T951" s="190">
        <f>S951*H951</f>
        <v>0</v>
      </c>
      <c r="U951" s="36"/>
      <c r="V951" s="36"/>
      <c r="W951" s="36"/>
      <c r="X951" s="36"/>
      <c r="Y951" s="36"/>
      <c r="Z951" s="36"/>
      <c r="AA951" s="36"/>
      <c r="AB951" s="36"/>
      <c r="AC951" s="36"/>
      <c r="AD951" s="36"/>
      <c r="AE951" s="36"/>
      <c r="AR951" s="191" t="s">
        <v>258</v>
      </c>
      <c r="AT951" s="191" t="s">
        <v>149</v>
      </c>
      <c r="AU951" s="191" t="s">
        <v>81</v>
      </c>
      <c r="AY951" s="19" t="s">
        <v>146</v>
      </c>
      <c r="BE951" s="192">
        <f>IF(N951="základní",J951,0)</f>
        <v>0</v>
      </c>
      <c r="BF951" s="192">
        <f>IF(N951="snížená",J951,0)</f>
        <v>0</v>
      </c>
      <c r="BG951" s="192">
        <f>IF(N951="zákl. přenesená",J951,0)</f>
        <v>0</v>
      </c>
      <c r="BH951" s="192">
        <f>IF(N951="sníž. přenesená",J951,0)</f>
        <v>0</v>
      </c>
      <c r="BI951" s="192">
        <f>IF(N951="nulová",J951,0)</f>
        <v>0</v>
      </c>
      <c r="BJ951" s="19" t="s">
        <v>79</v>
      </c>
      <c r="BK951" s="192">
        <f>ROUND(I951*H951,2)</f>
        <v>0</v>
      </c>
      <c r="BL951" s="19" t="s">
        <v>258</v>
      </c>
      <c r="BM951" s="191" t="s">
        <v>977</v>
      </c>
    </row>
    <row r="952" spans="1:65" s="13" customFormat="1" ht="11.25">
      <c r="B952" s="198"/>
      <c r="C952" s="199"/>
      <c r="D952" s="200" t="s">
        <v>158</v>
      </c>
      <c r="E952" s="201" t="s">
        <v>19</v>
      </c>
      <c r="F952" s="202" t="s">
        <v>255</v>
      </c>
      <c r="G952" s="199"/>
      <c r="H952" s="201" t="s">
        <v>19</v>
      </c>
      <c r="I952" s="203"/>
      <c r="J952" s="199"/>
      <c r="K952" s="199"/>
      <c r="L952" s="204"/>
      <c r="M952" s="205"/>
      <c r="N952" s="206"/>
      <c r="O952" s="206"/>
      <c r="P952" s="206"/>
      <c r="Q952" s="206"/>
      <c r="R952" s="206"/>
      <c r="S952" s="206"/>
      <c r="T952" s="207"/>
      <c r="AT952" s="208" t="s">
        <v>158</v>
      </c>
      <c r="AU952" s="208" t="s">
        <v>81</v>
      </c>
      <c r="AV952" s="13" t="s">
        <v>79</v>
      </c>
      <c r="AW952" s="13" t="s">
        <v>33</v>
      </c>
      <c r="AX952" s="13" t="s">
        <v>72</v>
      </c>
      <c r="AY952" s="208" t="s">
        <v>146</v>
      </c>
    </row>
    <row r="953" spans="1:65" s="13" customFormat="1" ht="11.25">
      <c r="B953" s="198"/>
      <c r="C953" s="199"/>
      <c r="D953" s="200" t="s">
        <v>158</v>
      </c>
      <c r="E953" s="201" t="s">
        <v>19</v>
      </c>
      <c r="F953" s="202" t="s">
        <v>160</v>
      </c>
      <c r="G953" s="199"/>
      <c r="H953" s="201" t="s">
        <v>19</v>
      </c>
      <c r="I953" s="203"/>
      <c r="J953" s="199"/>
      <c r="K953" s="199"/>
      <c r="L953" s="204"/>
      <c r="M953" s="205"/>
      <c r="N953" s="206"/>
      <c r="O953" s="206"/>
      <c r="P953" s="206"/>
      <c r="Q953" s="206"/>
      <c r="R953" s="206"/>
      <c r="S953" s="206"/>
      <c r="T953" s="207"/>
      <c r="AT953" s="208" t="s">
        <v>158</v>
      </c>
      <c r="AU953" s="208" t="s">
        <v>81</v>
      </c>
      <c r="AV953" s="13" t="s">
        <v>79</v>
      </c>
      <c r="AW953" s="13" t="s">
        <v>33</v>
      </c>
      <c r="AX953" s="13" t="s">
        <v>72</v>
      </c>
      <c r="AY953" s="208" t="s">
        <v>146</v>
      </c>
    </row>
    <row r="954" spans="1:65" s="13" customFormat="1" ht="11.25">
      <c r="B954" s="198"/>
      <c r="C954" s="199"/>
      <c r="D954" s="200" t="s">
        <v>158</v>
      </c>
      <c r="E954" s="201" t="s">
        <v>19</v>
      </c>
      <c r="F954" s="202" t="s">
        <v>453</v>
      </c>
      <c r="G954" s="199"/>
      <c r="H954" s="201" t="s">
        <v>19</v>
      </c>
      <c r="I954" s="203"/>
      <c r="J954" s="199"/>
      <c r="K954" s="199"/>
      <c r="L954" s="204"/>
      <c r="M954" s="205"/>
      <c r="N954" s="206"/>
      <c r="O954" s="206"/>
      <c r="P954" s="206"/>
      <c r="Q954" s="206"/>
      <c r="R954" s="206"/>
      <c r="S954" s="206"/>
      <c r="T954" s="207"/>
      <c r="AT954" s="208" t="s">
        <v>158</v>
      </c>
      <c r="AU954" s="208" t="s">
        <v>81</v>
      </c>
      <c r="AV954" s="13" t="s">
        <v>79</v>
      </c>
      <c r="AW954" s="13" t="s">
        <v>33</v>
      </c>
      <c r="AX954" s="13" t="s">
        <v>72</v>
      </c>
      <c r="AY954" s="208" t="s">
        <v>146</v>
      </c>
    </row>
    <row r="955" spans="1:65" s="13" customFormat="1" ht="11.25">
      <c r="B955" s="198"/>
      <c r="C955" s="199"/>
      <c r="D955" s="200" t="s">
        <v>158</v>
      </c>
      <c r="E955" s="201" t="s">
        <v>19</v>
      </c>
      <c r="F955" s="202" t="s">
        <v>978</v>
      </c>
      <c r="G955" s="199"/>
      <c r="H955" s="201" t="s">
        <v>19</v>
      </c>
      <c r="I955" s="203"/>
      <c r="J955" s="199"/>
      <c r="K955" s="199"/>
      <c r="L955" s="204"/>
      <c r="M955" s="205"/>
      <c r="N955" s="206"/>
      <c r="O955" s="206"/>
      <c r="P955" s="206"/>
      <c r="Q955" s="206"/>
      <c r="R955" s="206"/>
      <c r="S955" s="206"/>
      <c r="T955" s="207"/>
      <c r="AT955" s="208" t="s">
        <v>158</v>
      </c>
      <c r="AU955" s="208" t="s">
        <v>81</v>
      </c>
      <c r="AV955" s="13" t="s">
        <v>79</v>
      </c>
      <c r="AW955" s="13" t="s">
        <v>33</v>
      </c>
      <c r="AX955" s="13" t="s">
        <v>72</v>
      </c>
      <c r="AY955" s="208" t="s">
        <v>146</v>
      </c>
    </row>
    <row r="956" spans="1:65" s="14" customFormat="1" ht="11.25">
      <c r="B956" s="209"/>
      <c r="C956" s="210"/>
      <c r="D956" s="200" t="s">
        <v>158</v>
      </c>
      <c r="E956" s="211" t="s">
        <v>19</v>
      </c>
      <c r="F956" s="212" t="s">
        <v>979</v>
      </c>
      <c r="G956" s="210"/>
      <c r="H956" s="213">
        <v>13.02</v>
      </c>
      <c r="I956" s="214"/>
      <c r="J956" s="210"/>
      <c r="K956" s="210"/>
      <c r="L956" s="215"/>
      <c r="M956" s="216"/>
      <c r="N956" s="217"/>
      <c r="O956" s="217"/>
      <c r="P956" s="217"/>
      <c r="Q956" s="217"/>
      <c r="R956" s="217"/>
      <c r="S956" s="217"/>
      <c r="T956" s="218"/>
      <c r="AT956" s="219" t="s">
        <v>158</v>
      </c>
      <c r="AU956" s="219" t="s">
        <v>81</v>
      </c>
      <c r="AV956" s="14" t="s">
        <v>81</v>
      </c>
      <c r="AW956" s="14" t="s">
        <v>33</v>
      </c>
      <c r="AX956" s="14" t="s">
        <v>72</v>
      </c>
      <c r="AY956" s="219" t="s">
        <v>146</v>
      </c>
    </row>
    <row r="957" spans="1:65" s="15" customFormat="1" ht="11.25">
      <c r="B957" s="220"/>
      <c r="C957" s="221"/>
      <c r="D957" s="200" t="s">
        <v>158</v>
      </c>
      <c r="E957" s="222" t="s">
        <v>19</v>
      </c>
      <c r="F957" s="223" t="s">
        <v>162</v>
      </c>
      <c r="G957" s="221"/>
      <c r="H957" s="224">
        <v>13.02</v>
      </c>
      <c r="I957" s="225"/>
      <c r="J957" s="221"/>
      <c r="K957" s="221"/>
      <c r="L957" s="226"/>
      <c r="M957" s="227"/>
      <c r="N957" s="228"/>
      <c r="O957" s="228"/>
      <c r="P957" s="228"/>
      <c r="Q957" s="228"/>
      <c r="R957" s="228"/>
      <c r="S957" s="228"/>
      <c r="T957" s="229"/>
      <c r="AT957" s="230" t="s">
        <v>158</v>
      </c>
      <c r="AU957" s="230" t="s">
        <v>81</v>
      </c>
      <c r="AV957" s="15" t="s">
        <v>154</v>
      </c>
      <c r="AW957" s="15" t="s">
        <v>4</v>
      </c>
      <c r="AX957" s="15" t="s">
        <v>79</v>
      </c>
      <c r="AY957" s="230" t="s">
        <v>146</v>
      </c>
    </row>
    <row r="958" spans="1:65" s="2" customFormat="1" ht="16.5" customHeight="1">
      <c r="A958" s="36"/>
      <c r="B958" s="37"/>
      <c r="C958" s="180" t="s">
        <v>980</v>
      </c>
      <c r="D958" s="180" t="s">
        <v>149</v>
      </c>
      <c r="E958" s="181" t="s">
        <v>981</v>
      </c>
      <c r="F958" s="182" t="s">
        <v>982</v>
      </c>
      <c r="G958" s="183" t="s">
        <v>294</v>
      </c>
      <c r="H958" s="184">
        <v>19.11</v>
      </c>
      <c r="I958" s="185"/>
      <c r="J958" s="186">
        <f>ROUND(I958*H958,2)</f>
        <v>0</v>
      </c>
      <c r="K958" s="182" t="s">
        <v>188</v>
      </c>
      <c r="L958" s="41"/>
      <c r="M958" s="187" t="s">
        <v>19</v>
      </c>
      <c r="N958" s="188" t="s">
        <v>43</v>
      </c>
      <c r="O958" s="66"/>
      <c r="P958" s="189">
        <f>O958*H958</f>
        <v>0</v>
      </c>
      <c r="Q958" s="189">
        <v>1.1999999999999999E-3</v>
      </c>
      <c r="R958" s="189">
        <f>Q958*H958</f>
        <v>2.2931999999999998E-2</v>
      </c>
      <c r="S958" s="189">
        <v>0</v>
      </c>
      <c r="T958" s="190">
        <f>S958*H958</f>
        <v>0</v>
      </c>
      <c r="U958" s="36"/>
      <c r="V958" s="36"/>
      <c r="W958" s="36"/>
      <c r="X958" s="36"/>
      <c r="Y958" s="36"/>
      <c r="Z958" s="36"/>
      <c r="AA958" s="36"/>
      <c r="AB958" s="36"/>
      <c r="AC958" s="36"/>
      <c r="AD958" s="36"/>
      <c r="AE958" s="36"/>
      <c r="AR958" s="191" t="s">
        <v>258</v>
      </c>
      <c r="AT958" s="191" t="s">
        <v>149</v>
      </c>
      <c r="AU958" s="191" t="s">
        <v>81</v>
      </c>
      <c r="AY958" s="19" t="s">
        <v>146</v>
      </c>
      <c r="BE958" s="192">
        <f>IF(N958="základní",J958,0)</f>
        <v>0</v>
      </c>
      <c r="BF958" s="192">
        <f>IF(N958="snížená",J958,0)</f>
        <v>0</v>
      </c>
      <c r="BG958" s="192">
        <f>IF(N958="zákl. přenesená",J958,0)</f>
        <v>0</v>
      </c>
      <c r="BH958" s="192">
        <f>IF(N958="sníž. přenesená",J958,0)</f>
        <v>0</v>
      </c>
      <c r="BI958" s="192">
        <f>IF(N958="nulová",J958,0)</f>
        <v>0</v>
      </c>
      <c r="BJ958" s="19" t="s">
        <v>79</v>
      </c>
      <c r="BK958" s="192">
        <f>ROUND(I958*H958,2)</f>
        <v>0</v>
      </c>
      <c r="BL958" s="19" t="s">
        <v>258</v>
      </c>
      <c r="BM958" s="191" t="s">
        <v>983</v>
      </c>
    </row>
    <row r="959" spans="1:65" s="13" customFormat="1" ht="11.25">
      <c r="B959" s="198"/>
      <c r="C959" s="199"/>
      <c r="D959" s="200" t="s">
        <v>158</v>
      </c>
      <c r="E959" s="201" t="s">
        <v>19</v>
      </c>
      <c r="F959" s="202" t="s">
        <v>255</v>
      </c>
      <c r="G959" s="199"/>
      <c r="H959" s="201" t="s">
        <v>19</v>
      </c>
      <c r="I959" s="203"/>
      <c r="J959" s="199"/>
      <c r="K959" s="199"/>
      <c r="L959" s="204"/>
      <c r="M959" s="205"/>
      <c r="N959" s="206"/>
      <c r="O959" s="206"/>
      <c r="P959" s="206"/>
      <c r="Q959" s="206"/>
      <c r="R959" s="206"/>
      <c r="S959" s="206"/>
      <c r="T959" s="207"/>
      <c r="AT959" s="208" t="s">
        <v>158</v>
      </c>
      <c r="AU959" s="208" t="s">
        <v>81</v>
      </c>
      <c r="AV959" s="13" t="s">
        <v>79</v>
      </c>
      <c r="AW959" s="13" t="s">
        <v>33</v>
      </c>
      <c r="AX959" s="13" t="s">
        <v>72</v>
      </c>
      <c r="AY959" s="208" t="s">
        <v>146</v>
      </c>
    </row>
    <row r="960" spans="1:65" s="13" customFormat="1" ht="11.25">
      <c r="B960" s="198"/>
      <c r="C960" s="199"/>
      <c r="D960" s="200" t="s">
        <v>158</v>
      </c>
      <c r="E960" s="201" t="s">
        <v>19</v>
      </c>
      <c r="F960" s="202" t="s">
        <v>160</v>
      </c>
      <c r="G960" s="199"/>
      <c r="H960" s="201" t="s">
        <v>19</v>
      </c>
      <c r="I960" s="203"/>
      <c r="J960" s="199"/>
      <c r="K960" s="199"/>
      <c r="L960" s="204"/>
      <c r="M960" s="205"/>
      <c r="N960" s="206"/>
      <c r="O960" s="206"/>
      <c r="P960" s="206"/>
      <c r="Q960" s="206"/>
      <c r="R960" s="206"/>
      <c r="S960" s="206"/>
      <c r="T960" s="207"/>
      <c r="AT960" s="208" t="s">
        <v>158</v>
      </c>
      <c r="AU960" s="208" t="s">
        <v>81</v>
      </c>
      <c r="AV960" s="13" t="s">
        <v>79</v>
      </c>
      <c r="AW960" s="13" t="s">
        <v>33</v>
      </c>
      <c r="AX960" s="13" t="s">
        <v>72</v>
      </c>
      <c r="AY960" s="208" t="s">
        <v>146</v>
      </c>
    </row>
    <row r="961" spans="1:65" s="13" customFormat="1" ht="11.25">
      <c r="B961" s="198"/>
      <c r="C961" s="199"/>
      <c r="D961" s="200" t="s">
        <v>158</v>
      </c>
      <c r="E961" s="201" t="s">
        <v>19</v>
      </c>
      <c r="F961" s="202" t="s">
        <v>453</v>
      </c>
      <c r="G961" s="199"/>
      <c r="H961" s="201" t="s">
        <v>19</v>
      </c>
      <c r="I961" s="203"/>
      <c r="J961" s="199"/>
      <c r="K961" s="199"/>
      <c r="L961" s="204"/>
      <c r="M961" s="205"/>
      <c r="N961" s="206"/>
      <c r="O961" s="206"/>
      <c r="P961" s="206"/>
      <c r="Q961" s="206"/>
      <c r="R961" s="206"/>
      <c r="S961" s="206"/>
      <c r="T961" s="207"/>
      <c r="AT961" s="208" t="s">
        <v>158</v>
      </c>
      <c r="AU961" s="208" t="s">
        <v>81</v>
      </c>
      <c r="AV961" s="13" t="s">
        <v>79</v>
      </c>
      <c r="AW961" s="13" t="s">
        <v>33</v>
      </c>
      <c r="AX961" s="13" t="s">
        <v>72</v>
      </c>
      <c r="AY961" s="208" t="s">
        <v>146</v>
      </c>
    </row>
    <row r="962" spans="1:65" s="13" customFormat="1" ht="11.25">
      <c r="B962" s="198"/>
      <c r="C962" s="199"/>
      <c r="D962" s="200" t="s">
        <v>158</v>
      </c>
      <c r="E962" s="201" t="s">
        <v>19</v>
      </c>
      <c r="F962" s="202" t="s">
        <v>984</v>
      </c>
      <c r="G962" s="199"/>
      <c r="H962" s="201" t="s">
        <v>19</v>
      </c>
      <c r="I962" s="203"/>
      <c r="J962" s="199"/>
      <c r="K962" s="199"/>
      <c r="L962" s="204"/>
      <c r="M962" s="205"/>
      <c r="N962" s="206"/>
      <c r="O962" s="206"/>
      <c r="P962" s="206"/>
      <c r="Q962" s="206"/>
      <c r="R962" s="206"/>
      <c r="S962" s="206"/>
      <c r="T962" s="207"/>
      <c r="AT962" s="208" t="s">
        <v>158</v>
      </c>
      <c r="AU962" s="208" t="s">
        <v>81</v>
      </c>
      <c r="AV962" s="13" t="s">
        <v>79</v>
      </c>
      <c r="AW962" s="13" t="s">
        <v>33</v>
      </c>
      <c r="AX962" s="13" t="s">
        <v>72</v>
      </c>
      <c r="AY962" s="208" t="s">
        <v>146</v>
      </c>
    </row>
    <row r="963" spans="1:65" s="14" customFormat="1" ht="11.25">
      <c r="B963" s="209"/>
      <c r="C963" s="210"/>
      <c r="D963" s="200" t="s">
        <v>158</v>
      </c>
      <c r="E963" s="211" t="s">
        <v>19</v>
      </c>
      <c r="F963" s="212" t="s">
        <v>985</v>
      </c>
      <c r="G963" s="210"/>
      <c r="H963" s="213">
        <v>19.11</v>
      </c>
      <c r="I963" s="214"/>
      <c r="J963" s="210"/>
      <c r="K963" s="210"/>
      <c r="L963" s="215"/>
      <c r="M963" s="216"/>
      <c r="N963" s="217"/>
      <c r="O963" s="217"/>
      <c r="P963" s="217"/>
      <c r="Q963" s="217"/>
      <c r="R963" s="217"/>
      <c r="S963" s="217"/>
      <c r="T963" s="218"/>
      <c r="AT963" s="219" t="s">
        <v>158</v>
      </c>
      <c r="AU963" s="219" t="s">
        <v>81</v>
      </c>
      <c r="AV963" s="14" t="s">
        <v>81</v>
      </c>
      <c r="AW963" s="14" t="s">
        <v>33</v>
      </c>
      <c r="AX963" s="14" t="s">
        <v>72</v>
      </c>
      <c r="AY963" s="219" t="s">
        <v>146</v>
      </c>
    </row>
    <row r="964" spans="1:65" s="15" customFormat="1" ht="11.25">
      <c r="B964" s="220"/>
      <c r="C964" s="221"/>
      <c r="D964" s="200" t="s">
        <v>158</v>
      </c>
      <c r="E964" s="222" t="s">
        <v>19</v>
      </c>
      <c r="F964" s="223" t="s">
        <v>162</v>
      </c>
      <c r="G964" s="221"/>
      <c r="H964" s="224">
        <v>19.11</v>
      </c>
      <c r="I964" s="225"/>
      <c r="J964" s="221"/>
      <c r="K964" s="221"/>
      <c r="L964" s="226"/>
      <c r="M964" s="227"/>
      <c r="N964" s="228"/>
      <c r="O964" s="228"/>
      <c r="P964" s="228"/>
      <c r="Q964" s="228"/>
      <c r="R964" s="228"/>
      <c r="S964" s="228"/>
      <c r="T964" s="229"/>
      <c r="AT964" s="230" t="s">
        <v>158</v>
      </c>
      <c r="AU964" s="230" t="s">
        <v>81</v>
      </c>
      <c r="AV964" s="15" t="s">
        <v>154</v>
      </c>
      <c r="AW964" s="15" t="s">
        <v>4</v>
      </c>
      <c r="AX964" s="15" t="s">
        <v>79</v>
      </c>
      <c r="AY964" s="230" t="s">
        <v>146</v>
      </c>
    </row>
    <row r="965" spans="1:65" s="2" customFormat="1" ht="16.5" customHeight="1">
      <c r="A965" s="36"/>
      <c r="B965" s="37"/>
      <c r="C965" s="180" t="s">
        <v>986</v>
      </c>
      <c r="D965" s="180" t="s">
        <v>149</v>
      </c>
      <c r="E965" s="181" t="s">
        <v>987</v>
      </c>
      <c r="F965" s="182" t="s">
        <v>988</v>
      </c>
      <c r="G965" s="183" t="s">
        <v>294</v>
      </c>
      <c r="H965" s="184">
        <v>19.11</v>
      </c>
      <c r="I965" s="185"/>
      <c r="J965" s="186">
        <f>ROUND(I965*H965,2)</f>
        <v>0</v>
      </c>
      <c r="K965" s="182" t="s">
        <v>188</v>
      </c>
      <c r="L965" s="41"/>
      <c r="M965" s="187" t="s">
        <v>19</v>
      </c>
      <c r="N965" s="188" t="s">
        <v>43</v>
      </c>
      <c r="O965" s="66"/>
      <c r="P965" s="189">
        <f>O965*H965</f>
        <v>0</v>
      </c>
      <c r="Q965" s="189">
        <v>1.3500000000000001E-3</v>
      </c>
      <c r="R965" s="189">
        <f>Q965*H965</f>
        <v>2.5798500000000002E-2</v>
      </c>
      <c r="S965" s="189">
        <v>0</v>
      </c>
      <c r="T965" s="190">
        <f>S965*H965</f>
        <v>0</v>
      </c>
      <c r="U965" s="36"/>
      <c r="V965" s="36"/>
      <c r="W965" s="36"/>
      <c r="X965" s="36"/>
      <c r="Y965" s="36"/>
      <c r="Z965" s="36"/>
      <c r="AA965" s="36"/>
      <c r="AB965" s="36"/>
      <c r="AC965" s="36"/>
      <c r="AD965" s="36"/>
      <c r="AE965" s="36"/>
      <c r="AR965" s="191" t="s">
        <v>258</v>
      </c>
      <c r="AT965" s="191" t="s">
        <v>149</v>
      </c>
      <c r="AU965" s="191" t="s">
        <v>81</v>
      </c>
      <c r="AY965" s="19" t="s">
        <v>146</v>
      </c>
      <c r="BE965" s="192">
        <f>IF(N965="základní",J965,0)</f>
        <v>0</v>
      </c>
      <c r="BF965" s="192">
        <f>IF(N965="snížená",J965,0)</f>
        <v>0</v>
      </c>
      <c r="BG965" s="192">
        <f>IF(N965="zákl. přenesená",J965,0)</f>
        <v>0</v>
      </c>
      <c r="BH965" s="192">
        <f>IF(N965="sníž. přenesená",J965,0)</f>
        <v>0</v>
      </c>
      <c r="BI965" s="192">
        <f>IF(N965="nulová",J965,0)</f>
        <v>0</v>
      </c>
      <c r="BJ965" s="19" t="s">
        <v>79</v>
      </c>
      <c r="BK965" s="192">
        <f>ROUND(I965*H965,2)</f>
        <v>0</v>
      </c>
      <c r="BL965" s="19" t="s">
        <v>258</v>
      </c>
      <c r="BM965" s="191" t="s">
        <v>989</v>
      </c>
    </row>
    <row r="966" spans="1:65" s="13" customFormat="1" ht="11.25">
      <c r="B966" s="198"/>
      <c r="C966" s="199"/>
      <c r="D966" s="200" t="s">
        <v>158</v>
      </c>
      <c r="E966" s="201" t="s">
        <v>19</v>
      </c>
      <c r="F966" s="202" t="s">
        <v>255</v>
      </c>
      <c r="G966" s="199"/>
      <c r="H966" s="201" t="s">
        <v>19</v>
      </c>
      <c r="I966" s="203"/>
      <c r="J966" s="199"/>
      <c r="K966" s="199"/>
      <c r="L966" s="204"/>
      <c r="M966" s="205"/>
      <c r="N966" s="206"/>
      <c r="O966" s="206"/>
      <c r="P966" s="206"/>
      <c r="Q966" s="206"/>
      <c r="R966" s="206"/>
      <c r="S966" s="206"/>
      <c r="T966" s="207"/>
      <c r="AT966" s="208" t="s">
        <v>158</v>
      </c>
      <c r="AU966" s="208" t="s">
        <v>81</v>
      </c>
      <c r="AV966" s="13" t="s">
        <v>79</v>
      </c>
      <c r="AW966" s="13" t="s">
        <v>33</v>
      </c>
      <c r="AX966" s="13" t="s">
        <v>72</v>
      </c>
      <c r="AY966" s="208" t="s">
        <v>146</v>
      </c>
    </row>
    <row r="967" spans="1:65" s="13" customFormat="1" ht="11.25">
      <c r="B967" s="198"/>
      <c r="C967" s="199"/>
      <c r="D967" s="200" t="s">
        <v>158</v>
      </c>
      <c r="E967" s="201" t="s">
        <v>19</v>
      </c>
      <c r="F967" s="202" t="s">
        <v>160</v>
      </c>
      <c r="G967" s="199"/>
      <c r="H967" s="201" t="s">
        <v>19</v>
      </c>
      <c r="I967" s="203"/>
      <c r="J967" s="199"/>
      <c r="K967" s="199"/>
      <c r="L967" s="204"/>
      <c r="M967" s="205"/>
      <c r="N967" s="206"/>
      <c r="O967" s="206"/>
      <c r="P967" s="206"/>
      <c r="Q967" s="206"/>
      <c r="R967" s="206"/>
      <c r="S967" s="206"/>
      <c r="T967" s="207"/>
      <c r="AT967" s="208" t="s">
        <v>158</v>
      </c>
      <c r="AU967" s="208" t="s">
        <v>81</v>
      </c>
      <c r="AV967" s="13" t="s">
        <v>79</v>
      </c>
      <c r="AW967" s="13" t="s">
        <v>33</v>
      </c>
      <c r="AX967" s="13" t="s">
        <v>72</v>
      </c>
      <c r="AY967" s="208" t="s">
        <v>146</v>
      </c>
    </row>
    <row r="968" spans="1:65" s="13" customFormat="1" ht="11.25">
      <c r="B968" s="198"/>
      <c r="C968" s="199"/>
      <c r="D968" s="200" t="s">
        <v>158</v>
      </c>
      <c r="E968" s="201" t="s">
        <v>19</v>
      </c>
      <c r="F968" s="202" t="s">
        <v>453</v>
      </c>
      <c r="G968" s="199"/>
      <c r="H968" s="201" t="s">
        <v>19</v>
      </c>
      <c r="I968" s="203"/>
      <c r="J968" s="199"/>
      <c r="K968" s="199"/>
      <c r="L968" s="204"/>
      <c r="M968" s="205"/>
      <c r="N968" s="206"/>
      <c r="O968" s="206"/>
      <c r="P968" s="206"/>
      <c r="Q968" s="206"/>
      <c r="R968" s="206"/>
      <c r="S968" s="206"/>
      <c r="T968" s="207"/>
      <c r="AT968" s="208" t="s">
        <v>158</v>
      </c>
      <c r="AU968" s="208" t="s">
        <v>81</v>
      </c>
      <c r="AV968" s="13" t="s">
        <v>79</v>
      </c>
      <c r="AW968" s="13" t="s">
        <v>33</v>
      </c>
      <c r="AX968" s="13" t="s">
        <v>72</v>
      </c>
      <c r="AY968" s="208" t="s">
        <v>146</v>
      </c>
    </row>
    <row r="969" spans="1:65" s="13" customFormat="1" ht="11.25">
      <c r="B969" s="198"/>
      <c r="C969" s="199"/>
      <c r="D969" s="200" t="s">
        <v>158</v>
      </c>
      <c r="E969" s="201" t="s">
        <v>19</v>
      </c>
      <c r="F969" s="202" t="s">
        <v>984</v>
      </c>
      <c r="G969" s="199"/>
      <c r="H969" s="201" t="s">
        <v>19</v>
      </c>
      <c r="I969" s="203"/>
      <c r="J969" s="199"/>
      <c r="K969" s="199"/>
      <c r="L969" s="204"/>
      <c r="M969" s="205"/>
      <c r="N969" s="206"/>
      <c r="O969" s="206"/>
      <c r="P969" s="206"/>
      <c r="Q969" s="206"/>
      <c r="R969" s="206"/>
      <c r="S969" s="206"/>
      <c r="T969" s="207"/>
      <c r="AT969" s="208" t="s">
        <v>158</v>
      </c>
      <c r="AU969" s="208" t="s">
        <v>81</v>
      </c>
      <c r="AV969" s="13" t="s">
        <v>79</v>
      </c>
      <c r="AW969" s="13" t="s">
        <v>33</v>
      </c>
      <c r="AX969" s="13" t="s">
        <v>72</v>
      </c>
      <c r="AY969" s="208" t="s">
        <v>146</v>
      </c>
    </row>
    <row r="970" spans="1:65" s="14" customFormat="1" ht="11.25">
      <c r="B970" s="209"/>
      <c r="C970" s="210"/>
      <c r="D970" s="200" t="s">
        <v>158</v>
      </c>
      <c r="E970" s="211" t="s">
        <v>19</v>
      </c>
      <c r="F970" s="212" t="s">
        <v>985</v>
      </c>
      <c r="G970" s="210"/>
      <c r="H970" s="213">
        <v>19.11</v>
      </c>
      <c r="I970" s="214"/>
      <c r="J970" s="210"/>
      <c r="K970" s="210"/>
      <c r="L970" s="215"/>
      <c r="M970" s="216"/>
      <c r="N970" s="217"/>
      <c r="O970" s="217"/>
      <c r="P970" s="217"/>
      <c r="Q970" s="217"/>
      <c r="R970" s="217"/>
      <c r="S970" s="217"/>
      <c r="T970" s="218"/>
      <c r="AT970" s="219" t="s">
        <v>158</v>
      </c>
      <c r="AU970" s="219" t="s">
        <v>81</v>
      </c>
      <c r="AV970" s="14" t="s">
        <v>81</v>
      </c>
      <c r="AW970" s="14" t="s">
        <v>33</v>
      </c>
      <c r="AX970" s="14" t="s">
        <v>72</v>
      </c>
      <c r="AY970" s="219" t="s">
        <v>146</v>
      </c>
    </row>
    <row r="971" spans="1:65" s="15" customFormat="1" ht="11.25">
      <c r="B971" s="220"/>
      <c r="C971" s="221"/>
      <c r="D971" s="200" t="s">
        <v>158</v>
      </c>
      <c r="E971" s="222" t="s">
        <v>19</v>
      </c>
      <c r="F971" s="223" t="s">
        <v>162</v>
      </c>
      <c r="G971" s="221"/>
      <c r="H971" s="224">
        <v>19.11</v>
      </c>
      <c r="I971" s="225"/>
      <c r="J971" s="221"/>
      <c r="K971" s="221"/>
      <c r="L971" s="226"/>
      <c r="M971" s="227"/>
      <c r="N971" s="228"/>
      <c r="O971" s="228"/>
      <c r="P971" s="228"/>
      <c r="Q971" s="228"/>
      <c r="R971" s="228"/>
      <c r="S971" s="228"/>
      <c r="T971" s="229"/>
      <c r="AT971" s="230" t="s">
        <v>158</v>
      </c>
      <c r="AU971" s="230" t="s">
        <v>81</v>
      </c>
      <c r="AV971" s="15" t="s">
        <v>154</v>
      </c>
      <c r="AW971" s="15" t="s">
        <v>4</v>
      </c>
      <c r="AX971" s="15" t="s">
        <v>79</v>
      </c>
      <c r="AY971" s="230" t="s">
        <v>146</v>
      </c>
    </row>
    <row r="972" spans="1:65" s="2" customFormat="1" ht="24.2" customHeight="1">
      <c r="A972" s="36"/>
      <c r="B972" s="37"/>
      <c r="C972" s="180" t="s">
        <v>990</v>
      </c>
      <c r="D972" s="180" t="s">
        <v>149</v>
      </c>
      <c r="E972" s="181" t="s">
        <v>991</v>
      </c>
      <c r="F972" s="182" t="s">
        <v>992</v>
      </c>
      <c r="G972" s="183" t="s">
        <v>152</v>
      </c>
      <c r="H972" s="184">
        <v>58.24</v>
      </c>
      <c r="I972" s="185"/>
      <c r="J972" s="186">
        <f>ROUND(I972*H972,2)</f>
        <v>0</v>
      </c>
      <c r="K972" s="182" t="s">
        <v>153</v>
      </c>
      <c r="L972" s="41"/>
      <c r="M972" s="187" t="s">
        <v>19</v>
      </c>
      <c r="N972" s="188" t="s">
        <v>43</v>
      </c>
      <c r="O972" s="66"/>
      <c r="P972" s="189">
        <f>O972*H972</f>
        <v>0</v>
      </c>
      <c r="Q972" s="189">
        <v>2.66E-3</v>
      </c>
      <c r="R972" s="189">
        <f>Q972*H972</f>
        <v>0.15491840000000001</v>
      </c>
      <c r="S972" s="189">
        <v>0</v>
      </c>
      <c r="T972" s="190">
        <f>S972*H972</f>
        <v>0</v>
      </c>
      <c r="U972" s="36"/>
      <c r="V972" s="36"/>
      <c r="W972" s="36"/>
      <c r="X972" s="36"/>
      <c r="Y972" s="36"/>
      <c r="Z972" s="36"/>
      <c r="AA972" s="36"/>
      <c r="AB972" s="36"/>
      <c r="AC972" s="36"/>
      <c r="AD972" s="36"/>
      <c r="AE972" s="36"/>
      <c r="AR972" s="191" t="s">
        <v>258</v>
      </c>
      <c r="AT972" s="191" t="s">
        <v>149</v>
      </c>
      <c r="AU972" s="191" t="s">
        <v>81</v>
      </c>
      <c r="AY972" s="19" t="s">
        <v>146</v>
      </c>
      <c r="BE972" s="192">
        <f>IF(N972="základní",J972,0)</f>
        <v>0</v>
      </c>
      <c r="BF972" s="192">
        <f>IF(N972="snížená",J972,0)</f>
        <v>0</v>
      </c>
      <c r="BG972" s="192">
        <f>IF(N972="zákl. přenesená",J972,0)</f>
        <v>0</v>
      </c>
      <c r="BH972" s="192">
        <f>IF(N972="sníž. přenesená",J972,0)</f>
        <v>0</v>
      </c>
      <c r="BI972" s="192">
        <f>IF(N972="nulová",J972,0)</f>
        <v>0</v>
      </c>
      <c r="BJ972" s="19" t="s">
        <v>79</v>
      </c>
      <c r="BK972" s="192">
        <f>ROUND(I972*H972,2)</f>
        <v>0</v>
      </c>
      <c r="BL972" s="19" t="s">
        <v>258</v>
      </c>
      <c r="BM972" s="191" t="s">
        <v>993</v>
      </c>
    </row>
    <row r="973" spans="1:65" s="2" customFormat="1" ht="11.25">
      <c r="A973" s="36"/>
      <c r="B973" s="37"/>
      <c r="C973" s="38"/>
      <c r="D973" s="193" t="s">
        <v>156</v>
      </c>
      <c r="E973" s="38"/>
      <c r="F973" s="194" t="s">
        <v>994</v>
      </c>
      <c r="G973" s="38"/>
      <c r="H973" s="38"/>
      <c r="I973" s="195"/>
      <c r="J973" s="38"/>
      <c r="K973" s="38"/>
      <c r="L973" s="41"/>
      <c r="M973" s="196"/>
      <c r="N973" s="197"/>
      <c r="O973" s="66"/>
      <c r="P973" s="66"/>
      <c r="Q973" s="66"/>
      <c r="R973" s="66"/>
      <c r="S973" s="66"/>
      <c r="T973" s="67"/>
      <c r="U973" s="36"/>
      <c r="V973" s="36"/>
      <c r="W973" s="36"/>
      <c r="X973" s="36"/>
      <c r="Y973" s="36"/>
      <c r="Z973" s="36"/>
      <c r="AA973" s="36"/>
      <c r="AB973" s="36"/>
      <c r="AC973" s="36"/>
      <c r="AD973" s="36"/>
      <c r="AE973" s="36"/>
      <c r="AT973" s="19" t="s">
        <v>156</v>
      </c>
      <c r="AU973" s="19" t="s">
        <v>81</v>
      </c>
    </row>
    <row r="974" spans="1:65" s="13" customFormat="1" ht="11.25">
      <c r="B974" s="198"/>
      <c r="C974" s="199"/>
      <c r="D974" s="200" t="s">
        <v>158</v>
      </c>
      <c r="E974" s="201" t="s">
        <v>19</v>
      </c>
      <c r="F974" s="202" t="s">
        <v>255</v>
      </c>
      <c r="G974" s="199"/>
      <c r="H974" s="201" t="s">
        <v>19</v>
      </c>
      <c r="I974" s="203"/>
      <c r="J974" s="199"/>
      <c r="K974" s="199"/>
      <c r="L974" s="204"/>
      <c r="M974" s="205"/>
      <c r="N974" s="206"/>
      <c r="O974" s="206"/>
      <c r="P974" s="206"/>
      <c r="Q974" s="206"/>
      <c r="R974" s="206"/>
      <c r="S974" s="206"/>
      <c r="T974" s="207"/>
      <c r="AT974" s="208" t="s">
        <v>158</v>
      </c>
      <c r="AU974" s="208" t="s">
        <v>81</v>
      </c>
      <c r="AV974" s="13" t="s">
        <v>79</v>
      </c>
      <c r="AW974" s="13" t="s">
        <v>33</v>
      </c>
      <c r="AX974" s="13" t="s">
        <v>72</v>
      </c>
      <c r="AY974" s="208" t="s">
        <v>146</v>
      </c>
    </row>
    <row r="975" spans="1:65" s="13" customFormat="1" ht="11.25">
      <c r="B975" s="198"/>
      <c r="C975" s="199"/>
      <c r="D975" s="200" t="s">
        <v>158</v>
      </c>
      <c r="E975" s="201" t="s">
        <v>19</v>
      </c>
      <c r="F975" s="202" t="s">
        <v>160</v>
      </c>
      <c r="G975" s="199"/>
      <c r="H975" s="201" t="s">
        <v>19</v>
      </c>
      <c r="I975" s="203"/>
      <c r="J975" s="199"/>
      <c r="K975" s="199"/>
      <c r="L975" s="204"/>
      <c r="M975" s="205"/>
      <c r="N975" s="206"/>
      <c r="O975" s="206"/>
      <c r="P975" s="206"/>
      <c r="Q975" s="206"/>
      <c r="R975" s="206"/>
      <c r="S975" s="206"/>
      <c r="T975" s="207"/>
      <c r="AT975" s="208" t="s">
        <v>158</v>
      </c>
      <c r="AU975" s="208" t="s">
        <v>81</v>
      </c>
      <c r="AV975" s="13" t="s">
        <v>79</v>
      </c>
      <c r="AW975" s="13" t="s">
        <v>33</v>
      </c>
      <c r="AX975" s="13" t="s">
        <v>72</v>
      </c>
      <c r="AY975" s="208" t="s">
        <v>146</v>
      </c>
    </row>
    <row r="976" spans="1:65" s="13" customFormat="1" ht="11.25">
      <c r="B976" s="198"/>
      <c r="C976" s="199"/>
      <c r="D976" s="200" t="s">
        <v>158</v>
      </c>
      <c r="E976" s="201" t="s">
        <v>19</v>
      </c>
      <c r="F976" s="202" t="s">
        <v>453</v>
      </c>
      <c r="G976" s="199"/>
      <c r="H976" s="201" t="s">
        <v>19</v>
      </c>
      <c r="I976" s="203"/>
      <c r="J976" s="199"/>
      <c r="K976" s="199"/>
      <c r="L976" s="204"/>
      <c r="M976" s="205"/>
      <c r="N976" s="206"/>
      <c r="O976" s="206"/>
      <c r="P976" s="206"/>
      <c r="Q976" s="206"/>
      <c r="R976" s="206"/>
      <c r="S976" s="206"/>
      <c r="T976" s="207"/>
      <c r="AT976" s="208" t="s">
        <v>158</v>
      </c>
      <c r="AU976" s="208" t="s">
        <v>81</v>
      </c>
      <c r="AV976" s="13" t="s">
        <v>79</v>
      </c>
      <c r="AW976" s="13" t="s">
        <v>33</v>
      </c>
      <c r="AX976" s="13" t="s">
        <v>72</v>
      </c>
      <c r="AY976" s="208" t="s">
        <v>146</v>
      </c>
    </row>
    <row r="977" spans="1:65" s="13" customFormat="1" ht="11.25">
      <c r="B977" s="198"/>
      <c r="C977" s="199"/>
      <c r="D977" s="200" t="s">
        <v>158</v>
      </c>
      <c r="E977" s="201" t="s">
        <v>19</v>
      </c>
      <c r="F977" s="202" t="s">
        <v>995</v>
      </c>
      <c r="G977" s="199"/>
      <c r="H977" s="201" t="s">
        <v>19</v>
      </c>
      <c r="I977" s="203"/>
      <c r="J977" s="199"/>
      <c r="K977" s="199"/>
      <c r="L977" s="204"/>
      <c r="M977" s="205"/>
      <c r="N977" s="206"/>
      <c r="O977" s="206"/>
      <c r="P977" s="206"/>
      <c r="Q977" s="206"/>
      <c r="R977" s="206"/>
      <c r="S977" s="206"/>
      <c r="T977" s="207"/>
      <c r="AT977" s="208" t="s">
        <v>158</v>
      </c>
      <c r="AU977" s="208" t="s">
        <v>81</v>
      </c>
      <c r="AV977" s="13" t="s">
        <v>79</v>
      </c>
      <c r="AW977" s="13" t="s">
        <v>33</v>
      </c>
      <c r="AX977" s="13" t="s">
        <v>72</v>
      </c>
      <c r="AY977" s="208" t="s">
        <v>146</v>
      </c>
    </row>
    <row r="978" spans="1:65" s="14" customFormat="1" ht="11.25">
      <c r="B978" s="209"/>
      <c r="C978" s="210"/>
      <c r="D978" s="200" t="s">
        <v>158</v>
      </c>
      <c r="E978" s="211" t="s">
        <v>19</v>
      </c>
      <c r="F978" s="212" t="s">
        <v>455</v>
      </c>
      <c r="G978" s="210"/>
      <c r="H978" s="213">
        <v>56.42</v>
      </c>
      <c r="I978" s="214"/>
      <c r="J978" s="210"/>
      <c r="K978" s="210"/>
      <c r="L978" s="215"/>
      <c r="M978" s="216"/>
      <c r="N978" s="217"/>
      <c r="O978" s="217"/>
      <c r="P978" s="217"/>
      <c r="Q978" s="217"/>
      <c r="R978" s="217"/>
      <c r="S978" s="217"/>
      <c r="T978" s="218"/>
      <c r="AT978" s="219" t="s">
        <v>158</v>
      </c>
      <c r="AU978" s="219" t="s">
        <v>81</v>
      </c>
      <c r="AV978" s="14" t="s">
        <v>81</v>
      </c>
      <c r="AW978" s="14" t="s">
        <v>33</v>
      </c>
      <c r="AX978" s="14" t="s">
        <v>72</v>
      </c>
      <c r="AY978" s="219" t="s">
        <v>146</v>
      </c>
    </row>
    <row r="979" spans="1:65" s="14" customFormat="1" ht="11.25">
      <c r="B979" s="209"/>
      <c r="C979" s="210"/>
      <c r="D979" s="200" t="s">
        <v>158</v>
      </c>
      <c r="E979" s="211" t="s">
        <v>19</v>
      </c>
      <c r="F979" s="212" t="s">
        <v>996</v>
      </c>
      <c r="G979" s="210"/>
      <c r="H979" s="213">
        <v>1.82</v>
      </c>
      <c r="I979" s="214"/>
      <c r="J979" s="210"/>
      <c r="K979" s="210"/>
      <c r="L979" s="215"/>
      <c r="M979" s="216"/>
      <c r="N979" s="217"/>
      <c r="O979" s="217"/>
      <c r="P979" s="217"/>
      <c r="Q979" s="217"/>
      <c r="R979" s="217"/>
      <c r="S979" s="217"/>
      <c r="T979" s="218"/>
      <c r="AT979" s="219" t="s">
        <v>158</v>
      </c>
      <c r="AU979" s="219" t="s">
        <v>81</v>
      </c>
      <c r="AV979" s="14" t="s">
        <v>81</v>
      </c>
      <c r="AW979" s="14" t="s">
        <v>33</v>
      </c>
      <c r="AX979" s="14" t="s">
        <v>72</v>
      </c>
      <c r="AY979" s="219" t="s">
        <v>146</v>
      </c>
    </row>
    <row r="980" spans="1:65" s="15" customFormat="1" ht="11.25">
      <c r="B980" s="220"/>
      <c r="C980" s="221"/>
      <c r="D980" s="200" t="s">
        <v>158</v>
      </c>
      <c r="E980" s="222" t="s">
        <v>19</v>
      </c>
      <c r="F980" s="223" t="s">
        <v>162</v>
      </c>
      <c r="G980" s="221"/>
      <c r="H980" s="224">
        <v>58.24</v>
      </c>
      <c r="I980" s="225"/>
      <c r="J980" s="221"/>
      <c r="K980" s="221"/>
      <c r="L980" s="226"/>
      <c r="M980" s="227"/>
      <c r="N980" s="228"/>
      <c r="O980" s="228"/>
      <c r="P980" s="228"/>
      <c r="Q980" s="228"/>
      <c r="R980" s="228"/>
      <c r="S980" s="228"/>
      <c r="T980" s="229"/>
      <c r="AT980" s="230" t="s">
        <v>158</v>
      </c>
      <c r="AU980" s="230" t="s">
        <v>81</v>
      </c>
      <c r="AV980" s="15" t="s">
        <v>154</v>
      </c>
      <c r="AW980" s="15" t="s">
        <v>4</v>
      </c>
      <c r="AX980" s="15" t="s">
        <v>79</v>
      </c>
      <c r="AY980" s="230" t="s">
        <v>146</v>
      </c>
    </row>
    <row r="981" spans="1:65" s="2" customFormat="1" ht="16.5" customHeight="1">
      <c r="A981" s="36"/>
      <c r="B981" s="37"/>
      <c r="C981" s="180" t="s">
        <v>997</v>
      </c>
      <c r="D981" s="180" t="s">
        <v>149</v>
      </c>
      <c r="E981" s="181" t="s">
        <v>998</v>
      </c>
      <c r="F981" s="182" t="s">
        <v>999</v>
      </c>
      <c r="G981" s="183" t="s">
        <v>152</v>
      </c>
      <c r="H981" s="184">
        <v>18.2</v>
      </c>
      <c r="I981" s="185"/>
      <c r="J981" s="186">
        <f>ROUND(I981*H981,2)</f>
        <v>0</v>
      </c>
      <c r="K981" s="182" t="s">
        <v>188</v>
      </c>
      <c r="L981" s="41"/>
      <c r="M981" s="187" t="s">
        <v>19</v>
      </c>
      <c r="N981" s="188" t="s">
        <v>43</v>
      </c>
      <c r="O981" s="66"/>
      <c r="P981" s="189">
        <f>O981*H981</f>
        <v>0</v>
      </c>
      <c r="Q981" s="189">
        <v>2.1000000000000001E-4</v>
      </c>
      <c r="R981" s="189">
        <f>Q981*H981</f>
        <v>3.8219999999999999E-3</v>
      </c>
      <c r="S981" s="189">
        <v>0</v>
      </c>
      <c r="T981" s="190">
        <f>S981*H981</f>
        <v>0</v>
      </c>
      <c r="U981" s="36"/>
      <c r="V981" s="36"/>
      <c r="W981" s="36"/>
      <c r="X981" s="36"/>
      <c r="Y981" s="36"/>
      <c r="Z981" s="36"/>
      <c r="AA981" s="36"/>
      <c r="AB981" s="36"/>
      <c r="AC981" s="36"/>
      <c r="AD981" s="36"/>
      <c r="AE981" s="36"/>
      <c r="AR981" s="191" t="s">
        <v>258</v>
      </c>
      <c r="AT981" s="191" t="s">
        <v>149</v>
      </c>
      <c r="AU981" s="191" t="s">
        <v>81</v>
      </c>
      <c r="AY981" s="19" t="s">
        <v>146</v>
      </c>
      <c r="BE981" s="192">
        <f>IF(N981="základní",J981,0)</f>
        <v>0</v>
      </c>
      <c r="BF981" s="192">
        <f>IF(N981="snížená",J981,0)</f>
        <v>0</v>
      </c>
      <c r="BG981" s="192">
        <f>IF(N981="zákl. přenesená",J981,0)</f>
        <v>0</v>
      </c>
      <c r="BH981" s="192">
        <f>IF(N981="sníž. přenesená",J981,0)</f>
        <v>0</v>
      </c>
      <c r="BI981" s="192">
        <f>IF(N981="nulová",J981,0)</f>
        <v>0</v>
      </c>
      <c r="BJ981" s="19" t="s">
        <v>79</v>
      </c>
      <c r="BK981" s="192">
        <f>ROUND(I981*H981,2)</f>
        <v>0</v>
      </c>
      <c r="BL981" s="19" t="s">
        <v>258</v>
      </c>
      <c r="BM981" s="191" t="s">
        <v>1000</v>
      </c>
    </row>
    <row r="982" spans="1:65" s="13" customFormat="1" ht="11.25">
      <c r="B982" s="198"/>
      <c r="C982" s="199"/>
      <c r="D982" s="200" t="s">
        <v>158</v>
      </c>
      <c r="E982" s="201" t="s">
        <v>19</v>
      </c>
      <c r="F982" s="202" t="s">
        <v>159</v>
      </c>
      <c r="G982" s="199"/>
      <c r="H982" s="201" t="s">
        <v>19</v>
      </c>
      <c r="I982" s="203"/>
      <c r="J982" s="199"/>
      <c r="K982" s="199"/>
      <c r="L982" s="204"/>
      <c r="M982" s="205"/>
      <c r="N982" s="206"/>
      <c r="O982" s="206"/>
      <c r="P982" s="206"/>
      <c r="Q982" s="206"/>
      <c r="R982" s="206"/>
      <c r="S982" s="206"/>
      <c r="T982" s="207"/>
      <c r="AT982" s="208" t="s">
        <v>158</v>
      </c>
      <c r="AU982" s="208" t="s">
        <v>81</v>
      </c>
      <c r="AV982" s="13" t="s">
        <v>79</v>
      </c>
      <c r="AW982" s="13" t="s">
        <v>33</v>
      </c>
      <c r="AX982" s="13" t="s">
        <v>72</v>
      </c>
      <c r="AY982" s="208" t="s">
        <v>146</v>
      </c>
    </row>
    <row r="983" spans="1:65" s="13" customFormat="1" ht="11.25">
      <c r="B983" s="198"/>
      <c r="C983" s="199"/>
      <c r="D983" s="200" t="s">
        <v>158</v>
      </c>
      <c r="E983" s="201" t="s">
        <v>19</v>
      </c>
      <c r="F983" s="202" t="s">
        <v>160</v>
      </c>
      <c r="G983" s="199"/>
      <c r="H983" s="201" t="s">
        <v>19</v>
      </c>
      <c r="I983" s="203"/>
      <c r="J983" s="199"/>
      <c r="K983" s="199"/>
      <c r="L983" s="204"/>
      <c r="M983" s="205"/>
      <c r="N983" s="206"/>
      <c r="O983" s="206"/>
      <c r="P983" s="206"/>
      <c r="Q983" s="206"/>
      <c r="R983" s="206"/>
      <c r="S983" s="206"/>
      <c r="T983" s="207"/>
      <c r="AT983" s="208" t="s">
        <v>158</v>
      </c>
      <c r="AU983" s="208" t="s">
        <v>81</v>
      </c>
      <c r="AV983" s="13" t="s">
        <v>79</v>
      </c>
      <c r="AW983" s="13" t="s">
        <v>33</v>
      </c>
      <c r="AX983" s="13" t="s">
        <v>72</v>
      </c>
      <c r="AY983" s="208" t="s">
        <v>146</v>
      </c>
    </row>
    <row r="984" spans="1:65" s="13" customFormat="1" ht="11.25">
      <c r="B984" s="198"/>
      <c r="C984" s="199"/>
      <c r="D984" s="200" t="s">
        <v>158</v>
      </c>
      <c r="E984" s="201" t="s">
        <v>19</v>
      </c>
      <c r="F984" s="202" t="s">
        <v>453</v>
      </c>
      <c r="G984" s="199"/>
      <c r="H984" s="201" t="s">
        <v>19</v>
      </c>
      <c r="I984" s="203"/>
      <c r="J984" s="199"/>
      <c r="K984" s="199"/>
      <c r="L984" s="204"/>
      <c r="M984" s="205"/>
      <c r="N984" s="206"/>
      <c r="O984" s="206"/>
      <c r="P984" s="206"/>
      <c r="Q984" s="206"/>
      <c r="R984" s="206"/>
      <c r="S984" s="206"/>
      <c r="T984" s="207"/>
      <c r="AT984" s="208" t="s">
        <v>158</v>
      </c>
      <c r="AU984" s="208" t="s">
        <v>81</v>
      </c>
      <c r="AV984" s="13" t="s">
        <v>79</v>
      </c>
      <c r="AW984" s="13" t="s">
        <v>33</v>
      </c>
      <c r="AX984" s="13" t="s">
        <v>72</v>
      </c>
      <c r="AY984" s="208" t="s">
        <v>146</v>
      </c>
    </row>
    <row r="985" spans="1:65" s="14" customFormat="1" ht="11.25">
      <c r="B985" s="209"/>
      <c r="C985" s="210"/>
      <c r="D985" s="200" t="s">
        <v>158</v>
      </c>
      <c r="E985" s="211" t="s">
        <v>19</v>
      </c>
      <c r="F985" s="212" t="s">
        <v>524</v>
      </c>
      <c r="G985" s="210"/>
      <c r="H985" s="213">
        <v>18.2</v>
      </c>
      <c r="I985" s="214"/>
      <c r="J985" s="210"/>
      <c r="K985" s="210"/>
      <c r="L985" s="215"/>
      <c r="M985" s="216"/>
      <c r="N985" s="217"/>
      <c r="O985" s="217"/>
      <c r="P985" s="217"/>
      <c r="Q985" s="217"/>
      <c r="R985" s="217"/>
      <c r="S985" s="217"/>
      <c r="T985" s="218"/>
      <c r="AT985" s="219" t="s">
        <v>158</v>
      </c>
      <c r="AU985" s="219" t="s">
        <v>81</v>
      </c>
      <c r="AV985" s="14" t="s">
        <v>81</v>
      </c>
      <c r="AW985" s="14" t="s">
        <v>33</v>
      </c>
      <c r="AX985" s="14" t="s">
        <v>72</v>
      </c>
      <c r="AY985" s="219" t="s">
        <v>146</v>
      </c>
    </row>
    <row r="986" spans="1:65" s="15" customFormat="1" ht="11.25">
      <c r="B986" s="220"/>
      <c r="C986" s="221"/>
      <c r="D986" s="200" t="s">
        <v>158</v>
      </c>
      <c r="E986" s="222" t="s">
        <v>19</v>
      </c>
      <c r="F986" s="223" t="s">
        <v>162</v>
      </c>
      <c r="G986" s="221"/>
      <c r="H986" s="224">
        <v>18.2</v>
      </c>
      <c r="I986" s="225"/>
      <c r="J986" s="221"/>
      <c r="K986" s="221"/>
      <c r="L986" s="226"/>
      <c r="M986" s="227"/>
      <c r="N986" s="228"/>
      <c r="O986" s="228"/>
      <c r="P986" s="228"/>
      <c r="Q986" s="228"/>
      <c r="R986" s="228"/>
      <c r="S986" s="228"/>
      <c r="T986" s="229"/>
      <c r="AT986" s="230" t="s">
        <v>158</v>
      </c>
      <c r="AU986" s="230" t="s">
        <v>81</v>
      </c>
      <c r="AV986" s="15" t="s">
        <v>154</v>
      </c>
      <c r="AW986" s="15" t="s">
        <v>4</v>
      </c>
      <c r="AX986" s="15" t="s">
        <v>79</v>
      </c>
      <c r="AY986" s="230" t="s">
        <v>146</v>
      </c>
    </row>
    <row r="987" spans="1:65" s="2" customFormat="1" ht="16.5" customHeight="1">
      <c r="A987" s="36"/>
      <c r="B987" s="37"/>
      <c r="C987" s="180" t="s">
        <v>1001</v>
      </c>
      <c r="D987" s="180" t="s">
        <v>149</v>
      </c>
      <c r="E987" s="181" t="s">
        <v>1002</v>
      </c>
      <c r="F987" s="182" t="s">
        <v>1003</v>
      </c>
      <c r="G987" s="183" t="s">
        <v>294</v>
      </c>
      <c r="H987" s="184">
        <v>13.02</v>
      </c>
      <c r="I987" s="185"/>
      <c r="J987" s="186">
        <f>ROUND(I987*H987,2)</f>
        <v>0</v>
      </c>
      <c r="K987" s="182" t="s">
        <v>188</v>
      </c>
      <c r="L987" s="41"/>
      <c r="M987" s="187" t="s">
        <v>19</v>
      </c>
      <c r="N987" s="188" t="s">
        <v>43</v>
      </c>
      <c r="O987" s="66"/>
      <c r="P987" s="189">
        <f>O987*H987</f>
        <v>0</v>
      </c>
      <c r="Q987" s="189">
        <v>4.4999999999999999E-4</v>
      </c>
      <c r="R987" s="189">
        <f>Q987*H987</f>
        <v>5.8589999999999996E-3</v>
      </c>
      <c r="S987" s="189">
        <v>0</v>
      </c>
      <c r="T987" s="190">
        <f>S987*H987</f>
        <v>0</v>
      </c>
      <c r="U987" s="36"/>
      <c r="V987" s="36"/>
      <c r="W987" s="36"/>
      <c r="X987" s="36"/>
      <c r="Y987" s="36"/>
      <c r="Z987" s="36"/>
      <c r="AA987" s="36"/>
      <c r="AB987" s="36"/>
      <c r="AC987" s="36"/>
      <c r="AD987" s="36"/>
      <c r="AE987" s="36"/>
      <c r="AR987" s="191" t="s">
        <v>258</v>
      </c>
      <c r="AT987" s="191" t="s">
        <v>149</v>
      </c>
      <c r="AU987" s="191" t="s">
        <v>81</v>
      </c>
      <c r="AY987" s="19" t="s">
        <v>146</v>
      </c>
      <c r="BE987" s="192">
        <f>IF(N987="základní",J987,0)</f>
        <v>0</v>
      </c>
      <c r="BF987" s="192">
        <f>IF(N987="snížená",J987,0)</f>
        <v>0</v>
      </c>
      <c r="BG987" s="192">
        <f>IF(N987="zákl. přenesená",J987,0)</f>
        <v>0</v>
      </c>
      <c r="BH987" s="192">
        <f>IF(N987="sníž. přenesená",J987,0)</f>
        <v>0</v>
      </c>
      <c r="BI987" s="192">
        <f>IF(N987="nulová",J987,0)</f>
        <v>0</v>
      </c>
      <c r="BJ987" s="19" t="s">
        <v>79</v>
      </c>
      <c r="BK987" s="192">
        <f>ROUND(I987*H987,2)</f>
        <v>0</v>
      </c>
      <c r="BL987" s="19" t="s">
        <v>258</v>
      </c>
      <c r="BM987" s="191" t="s">
        <v>1004</v>
      </c>
    </row>
    <row r="988" spans="1:65" s="13" customFormat="1" ht="11.25">
      <c r="B988" s="198"/>
      <c r="C988" s="199"/>
      <c r="D988" s="200" t="s">
        <v>158</v>
      </c>
      <c r="E988" s="201" t="s">
        <v>19</v>
      </c>
      <c r="F988" s="202" t="s">
        <v>255</v>
      </c>
      <c r="G988" s="199"/>
      <c r="H988" s="201" t="s">
        <v>19</v>
      </c>
      <c r="I988" s="203"/>
      <c r="J988" s="199"/>
      <c r="K988" s="199"/>
      <c r="L988" s="204"/>
      <c r="M988" s="205"/>
      <c r="N988" s="206"/>
      <c r="O988" s="206"/>
      <c r="P988" s="206"/>
      <c r="Q988" s="206"/>
      <c r="R988" s="206"/>
      <c r="S988" s="206"/>
      <c r="T988" s="207"/>
      <c r="AT988" s="208" t="s">
        <v>158</v>
      </c>
      <c r="AU988" s="208" t="s">
        <v>81</v>
      </c>
      <c r="AV988" s="13" t="s">
        <v>79</v>
      </c>
      <c r="AW988" s="13" t="s">
        <v>33</v>
      </c>
      <c r="AX988" s="13" t="s">
        <v>72</v>
      </c>
      <c r="AY988" s="208" t="s">
        <v>146</v>
      </c>
    </row>
    <row r="989" spans="1:65" s="13" customFormat="1" ht="11.25">
      <c r="B989" s="198"/>
      <c r="C989" s="199"/>
      <c r="D989" s="200" t="s">
        <v>158</v>
      </c>
      <c r="E989" s="201" t="s">
        <v>19</v>
      </c>
      <c r="F989" s="202" t="s">
        <v>160</v>
      </c>
      <c r="G989" s="199"/>
      <c r="H989" s="201" t="s">
        <v>19</v>
      </c>
      <c r="I989" s="203"/>
      <c r="J989" s="199"/>
      <c r="K989" s="199"/>
      <c r="L989" s="204"/>
      <c r="M989" s="205"/>
      <c r="N989" s="206"/>
      <c r="O989" s="206"/>
      <c r="P989" s="206"/>
      <c r="Q989" s="206"/>
      <c r="R989" s="206"/>
      <c r="S989" s="206"/>
      <c r="T989" s="207"/>
      <c r="AT989" s="208" t="s">
        <v>158</v>
      </c>
      <c r="AU989" s="208" t="s">
        <v>81</v>
      </c>
      <c r="AV989" s="13" t="s">
        <v>79</v>
      </c>
      <c r="AW989" s="13" t="s">
        <v>33</v>
      </c>
      <c r="AX989" s="13" t="s">
        <v>72</v>
      </c>
      <c r="AY989" s="208" t="s">
        <v>146</v>
      </c>
    </row>
    <row r="990" spans="1:65" s="13" customFormat="1" ht="11.25">
      <c r="B990" s="198"/>
      <c r="C990" s="199"/>
      <c r="D990" s="200" t="s">
        <v>158</v>
      </c>
      <c r="E990" s="201" t="s">
        <v>19</v>
      </c>
      <c r="F990" s="202" t="s">
        <v>453</v>
      </c>
      <c r="G990" s="199"/>
      <c r="H990" s="201" t="s">
        <v>19</v>
      </c>
      <c r="I990" s="203"/>
      <c r="J990" s="199"/>
      <c r="K990" s="199"/>
      <c r="L990" s="204"/>
      <c r="M990" s="205"/>
      <c r="N990" s="206"/>
      <c r="O990" s="206"/>
      <c r="P990" s="206"/>
      <c r="Q990" s="206"/>
      <c r="R990" s="206"/>
      <c r="S990" s="206"/>
      <c r="T990" s="207"/>
      <c r="AT990" s="208" t="s">
        <v>158</v>
      </c>
      <c r="AU990" s="208" t="s">
        <v>81</v>
      </c>
      <c r="AV990" s="13" t="s">
        <v>79</v>
      </c>
      <c r="AW990" s="13" t="s">
        <v>33</v>
      </c>
      <c r="AX990" s="13" t="s">
        <v>72</v>
      </c>
      <c r="AY990" s="208" t="s">
        <v>146</v>
      </c>
    </row>
    <row r="991" spans="1:65" s="13" customFormat="1" ht="11.25">
      <c r="B991" s="198"/>
      <c r="C991" s="199"/>
      <c r="D991" s="200" t="s">
        <v>158</v>
      </c>
      <c r="E991" s="201" t="s">
        <v>19</v>
      </c>
      <c r="F991" s="202" t="s">
        <v>1005</v>
      </c>
      <c r="G991" s="199"/>
      <c r="H991" s="201" t="s">
        <v>19</v>
      </c>
      <c r="I991" s="203"/>
      <c r="J991" s="199"/>
      <c r="K991" s="199"/>
      <c r="L991" s="204"/>
      <c r="M991" s="205"/>
      <c r="N991" s="206"/>
      <c r="O991" s="206"/>
      <c r="P991" s="206"/>
      <c r="Q991" s="206"/>
      <c r="R991" s="206"/>
      <c r="S991" s="206"/>
      <c r="T991" s="207"/>
      <c r="AT991" s="208" t="s">
        <v>158</v>
      </c>
      <c r="AU991" s="208" t="s">
        <v>81</v>
      </c>
      <c r="AV991" s="13" t="s">
        <v>79</v>
      </c>
      <c r="AW991" s="13" t="s">
        <v>33</v>
      </c>
      <c r="AX991" s="13" t="s">
        <v>72</v>
      </c>
      <c r="AY991" s="208" t="s">
        <v>146</v>
      </c>
    </row>
    <row r="992" spans="1:65" s="14" customFormat="1" ht="11.25">
      <c r="B992" s="209"/>
      <c r="C992" s="210"/>
      <c r="D992" s="200" t="s">
        <v>158</v>
      </c>
      <c r="E992" s="211" t="s">
        <v>19</v>
      </c>
      <c r="F992" s="212" t="s">
        <v>979</v>
      </c>
      <c r="G992" s="210"/>
      <c r="H992" s="213">
        <v>13.02</v>
      </c>
      <c r="I992" s="214"/>
      <c r="J992" s="210"/>
      <c r="K992" s="210"/>
      <c r="L992" s="215"/>
      <c r="M992" s="216"/>
      <c r="N992" s="217"/>
      <c r="O992" s="217"/>
      <c r="P992" s="217"/>
      <c r="Q992" s="217"/>
      <c r="R992" s="217"/>
      <c r="S992" s="217"/>
      <c r="T992" s="218"/>
      <c r="AT992" s="219" t="s">
        <v>158</v>
      </c>
      <c r="AU992" s="219" t="s">
        <v>81</v>
      </c>
      <c r="AV992" s="14" t="s">
        <v>81</v>
      </c>
      <c r="AW992" s="14" t="s">
        <v>33</v>
      </c>
      <c r="AX992" s="14" t="s">
        <v>72</v>
      </c>
      <c r="AY992" s="219" t="s">
        <v>146</v>
      </c>
    </row>
    <row r="993" spans="1:65" s="15" customFormat="1" ht="11.25">
      <c r="B993" s="220"/>
      <c r="C993" s="221"/>
      <c r="D993" s="200" t="s">
        <v>158</v>
      </c>
      <c r="E993" s="222" t="s">
        <v>19</v>
      </c>
      <c r="F993" s="223" t="s">
        <v>162</v>
      </c>
      <c r="G993" s="221"/>
      <c r="H993" s="224">
        <v>13.02</v>
      </c>
      <c r="I993" s="225"/>
      <c r="J993" s="221"/>
      <c r="K993" s="221"/>
      <c r="L993" s="226"/>
      <c r="M993" s="227"/>
      <c r="N993" s="228"/>
      <c r="O993" s="228"/>
      <c r="P993" s="228"/>
      <c r="Q993" s="228"/>
      <c r="R993" s="228"/>
      <c r="S993" s="228"/>
      <c r="T993" s="229"/>
      <c r="AT993" s="230" t="s">
        <v>158</v>
      </c>
      <c r="AU993" s="230" t="s">
        <v>81</v>
      </c>
      <c r="AV993" s="15" t="s">
        <v>154</v>
      </c>
      <c r="AW993" s="15" t="s">
        <v>4</v>
      </c>
      <c r="AX993" s="15" t="s">
        <v>79</v>
      </c>
      <c r="AY993" s="230" t="s">
        <v>146</v>
      </c>
    </row>
    <row r="994" spans="1:65" s="2" customFormat="1" ht="16.5" customHeight="1">
      <c r="A994" s="36"/>
      <c r="B994" s="37"/>
      <c r="C994" s="180" t="s">
        <v>1006</v>
      </c>
      <c r="D994" s="180" t="s">
        <v>149</v>
      </c>
      <c r="E994" s="181" t="s">
        <v>1007</v>
      </c>
      <c r="F994" s="182" t="s">
        <v>1008</v>
      </c>
      <c r="G994" s="183" t="s">
        <v>294</v>
      </c>
      <c r="H994" s="184">
        <v>9.5549999999999997</v>
      </c>
      <c r="I994" s="185"/>
      <c r="J994" s="186">
        <f>ROUND(I994*H994,2)</f>
        <v>0</v>
      </c>
      <c r="K994" s="182" t="s">
        <v>188</v>
      </c>
      <c r="L994" s="41"/>
      <c r="M994" s="187" t="s">
        <v>19</v>
      </c>
      <c r="N994" s="188" t="s">
        <v>43</v>
      </c>
      <c r="O994" s="66"/>
      <c r="P994" s="189">
        <f>O994*H994</f>
        <v>0</v>
      </c>
      <c r="Q994" s="189">
        <v>1.9E-3</v>
      </c>
      <c r="R994" s="189">
        <f>Q994*H994</f>
        <v>1.81545E-2</v>
      </c>
      <c r="S994" s="189">
        <v>0</v>
      </c>
      <c r="T994" s="190">
        <f>S994*H994</f>
        <v>0</v>
      </c>
      <c r="U994" s="36"/>
      <c r="V994" s="36"/>
      <c r="W994" s="36"/>
      <c r="X994" s="36"/>
      <c r="Y994" s="36"/>
      <c r="Z994" s="36"/>
      <c r="AA994" s="36"/>
      <c r="AB994" s="36"/>
      <c r="AC994" s="36"/>
      <c r="AD994" s="36"/>
      <c r="AE994" s="36"/>
      <c r="AR994" s="191" t="s">
        <v>258</v>
      </c>
      <c r="AT994" s="191" t="s">
        <v>149</v>
      </c>
      <c r="AU994" s="191" t="s">
        <v>81</v>
      </c>
      <c r="AY994" s="19" t="s">
        <v>146</v>
      </c>
      <c r="BE994" s="192">
        <f>IF(N994="základní",J994,0)</f>
        <v>0</v>
      </c>
      <c r="BF994" s="192">
        <f>IF(N994="snížená",J994,0)</f>
        <v>0</v>
      </c>
      <c r="BG994" s="192">
        <f>IF(N994="zákl. přenesená",J994,0)</f>
        <v>0</v>
      </c>
      <c r="BH994" s="192">
        <f>IF(N994="sníž. přenesená",J994,0)</f>
        <v>0</v>
      </c>
      <c r="BI994" s="192">
        <f>IF(N994="nulová",J994,0)</f>
        <v>0</v>
      </c>
      <c r="BJ994" s="19" t="s">
        <v>79</v>
      </c>
      <c r="BK994" s="192">
        <f>ROUND(I994*H994,2)</f>
        <v>0</v>
      </c>
      <c r="BL994" s="19" t="s">
        <v>258</v>
      </c>
      <c r="BM994" s="191" t="s">
        <v>1009</v>
      </c>
    </row>
    <row r="995" spans="1:65" s="13" customFormat="1" ht="11.25">
      <c r="B995" s="198"/>
      <c r="C995" s="199"/>
      <c r="D995" s="200" t="s">
        <v>158</v>
      </c>
      <c r="E995" s="201" t="s">
        <v>19</v>
      </c>
      <c r="F995" s="202" t="s">
        <v>255</v>
      </c>
      <c r="G995" s="199"/>
      <c r="H995" s="201" t="s">
        <v>19</v>
      </c>
      <c r="I995" s="203"/>
      <c r="J995" s="199"/>
      <c r="K995" s="199"/>
      <c r="L995" s="204"/>
      <c r="M995" s="205"/>
      <c r="N995" s="206"/>
      <c r="O995" s="206"/>
      <c r="P995" s="206"/>
      <c r="Q995" s="206"/>
      <c r="R995" s="206"/>
      <c r="S995" s="206"/>
      <c r="T995" s="207"/>
      <c r="AT995" s="208" t="s">
        <v>158</v>
      </c>
      <c r="AU995" s="208" t="s">
        <v>81</v>
      </c>
      <c r="AV995" s="13" t="s">
        <v>79</v>
      </c>
      <c r="AW995" s="13" t="s">
        <v>33</v>
      </c>
      <c r="AX995" s="13" t="s">
        <v>72</v>
      </c>
      <c r="AY995" s="208" t="s">
        <v>146</v>
      </c>
    </row>
    <row r="996" spans="1:65" s="13" customFormat="1" ht="11.25">
      <c r="B996" s="198"/>
      <c r="C996" s="199"/>
      <c r="D996" s="200" t="s">
        <v>158</v>
      </c>
      <c r="E996" s="201" t="s">
        <v>19</v>
      </c>
      <c r="F996" s="202" t="s">
        <v>160</v>
      </c>
      <c r="G996" s="199"/>
      <c r="H996" s="201" t="s">
        <v>19</v>
      </c>
      <c r="I996" s="203"/>
      <c r="J996" s="199"/>
      <c r="K996" s="199"/>
      <c r="L996" s="204"/>
      <c r="M996" s="205"/>
      <c r="N996" s="206"/>
      <c r="O996" s="206"/>
      <c r="P996" s="206"/>
      <c r="Q996" s="206"/>
      <c r="R996" s="206"/>
      <c r="S996" s="206"/>
      <c r="T996" s="207"/>
      <c r="AT996" s="208" t="s">
        <v>158</v>
      </c>
      <c r="AU996" s="208" t="s">
        <v>81</v>
      </c>
      <c r="AV996" s="13" t="s">
        <v>79</v>
      </c>
      <c r="AW996" s="13" t="s">
        <v>33</v>
      </c>
      <c r="AX996" s="13" t="s">
        <v>72</v>
      </c>
      <c r="AY996" s="208" t="s">
        <v>146</v>
      </c>
    </row>
    <row r="997" spans="1:65" s="13" customFormat="1" ht="11.25">
      <c r="B997" s="198"/>
      <c r="C997" s="199"/>
      <c r="D997" s="200" t="s">
        <v>158</v>
      </c>
      <c r="E997" s="201" t="s">
        <v>19</v>
      </c>
      <c r="F997" s="202" t="s">
        <v>453</v>
      </c>
      <c r="G997" s="199"/>
      <c r="H997" s="201" t="s">
        <v>19</v>
      </c>
      <c r="I997" s="203"/>
      <c r="J997" s="199"/>
      <c r="K997" s="199"/>
      <c r="L997" s="204"/>
      <c r="M997" s="205"/>
      <c r="N997" s="206"/>
      <c r="O997" s="206"/>
      <c r="P997" s="206"/>
      <c r="Q997" s="206"/>
      <c r="R997" s="206"/>
      <c r="S997" s="206"/>
      <c r="T997" s="207"/>
      <c r="AT997" s="208" t="s">
        <v>158</v>
      </c>
      <c r="AU997" s="208" t="s">
        <v>81</v>
      </c>
      <c r="AV997" s="13" t="s">
        <v>79</v>
      </c>
      <c r="AW997" s="13" t="s">
        <v>33</v>
      </c>
      <c r="AX997" s="13" t="s">
        <v>72</v>
      </c>
      <c r="AY997" s="208" t="s">
        <v>146</v>
      </c>
    </row>
    <row r="998" spans="1:65" s="13" customFormat="1" ht="11.25">
      <c r="B998" s="198"/>
      <c r="C998" s="199"/>
      <c r="D998" s="200" t="s">
        <v>158</v>
      </c>
      <c r="E998" s="201" t="s">
        <v>19</v>
      </c>
      <c r="F998" s="202" t="s">
        <v>1010</v>
      </c>
      <c r="G998" s="199"/>
      <c r="H998" s="201" t="s">
        <v>19</v>
      </c>
      <c r="I998" s="203"/>
      <c r="J998" s="199"/>
      <c r="K998" s="199"/>
      <c r="L998" s="204"/>
      <c r="M998" s="205"/>
      <c r="N998" s="206"/>
      <c r="O998" s="206"/>
      <c r="P998" s="206"/>
      <c r="Q998" s="206"/>
      <c r="R998" s="206"/>
      <c r="S998" s="206"/>
      <c r="T998" s="207"/>
      <c r="AT998" s="208" t="s">
        <v>158</v>
      </c>
      <c r="AU998" s="208" t="s">
        <v>81</v>
      </c>
      <c r="AV998" s="13" t="s">
        <v>79</v>
      </c>
      <c r="AW998" s="13" t="s">
        <v>33</v>
      </c>
      <c r="AX998" s="13" t="s">
        <v>72</v>
      </c>
      <c r="AY998" s="208" t="s">
        <v>146</v>
      </c>
    </row>
    <row r="999" spans="1:65" s="14" customFormat="1" ht="11.25">
      <c r="B999" s="209"/>
      <c r="C999" s="210"/>
      <c r="D999" s="200" t="s">
        <v>158</v>
      </c>
      <c r="E999" s="211" t="s">
        <v>19</v>
      </c>
      <c r="F999" s="212" t="s">
        <v>1011</v>
      </c>
      <c r="G999" s="210"/>
      <c r="H999" s="213">
        <v>9.5549999999999997</v>
      </c>
      <c r="I999" s="214"/>
      <c r="J999" s="210"/>
      <c r="K999" s="210"/>
      <c r="L999" s="215"/>
      <c r="M999" s="216"/>
      <c r="N999" s="217"/>
      <c r="O999" s="217"/>
      <c r="P999" s="217"/>
      <c r="Q999" s="217"/>
      <c r="R999" s="217"/>
      <c r="S999" s="217"/>
      <c r="T999" s="218"/>
      <c r="AT999" s="219" t="s">
        <v>158</v>
      </c>
      <c r="AU999" s="219" t="s">
        <v>81</v>
      </c>
      <c r="AV999" s="14" t="s">
        <v>81</v>
      </c>
      <c r="AW999" s="14" t="s">
        <v>33</v>
      </c>
      <c r="AX999" s="14" t="s">
        <v>72</v>
      </c>
      <c r="AY999" s="219" t="s">
        <v>146</v>
      </c>
    </row>
    <row r="1000" spans="1:65" s="15" customFormat="1" ht="11.25">
      <c r="B1000" s="220"/>
      <c r="C1000" s="221"/>
      <c r="D1000" s="200" t="s">
        <v>158</v>
      </c>
      <c r="E1000" s="222" t="s">
        <v>19</v>
      </c>
      <c r="F1000" s="223" t="s">
        <v>162</v>
      </c>
      <c r="G1000" s="221"/>
      <c r="H1000" s="224">
        <v>9.5549999999999997</v>
      </c>
      <c r="I1000" s="225"/>
      <c r="J1000" s="221"/>
      <c r="K1000" s="221"/>
      <c r="L1000" s="226"/>
      <c r="M1000" s="227"/>
      <c r="N1000" s="228"/>
      <c r="O1000" s="228"/>
      <c r="P1000" s="228"/>
      <c r="Q1000" s="228"/>
      <c r="R1000" s="228"/>
      <c r="S1000" s="228"/>
      <c r="T1000" s="229"/>
      <c r="AT1000" s="230" t="s">
        <v>158</v>
      </c>
      <c r="AU1000" s="230" t="s">
        <v>81</v>
      </c>
      <c r="AV1000" s="15" t="s">
        <v>154</v>
      </c>
      <c r="AW1000" s="15" t="s">
        <v>4</v>
      </c>
      <c r="AX1000" s="15" t="s">
        <v>79</v>
      </c>
      <c r="AY1000" s="230" t="s">
        <v>146</v>
      </c>
    </row>
    <row r="1001" spans="1:65" s="2" customFormat="1" ht="16.5" customHeight="1">
      <c r="A1001" s="36"/>
      <c r="B1001" s="37"/>
      <c r="C1001" s="180" t="s">
        <v>1012</v>
      </c>
      <c r="D1001" s="180" t="s">
        <v>149</v>
      </c>
      <c r="E1001" s="181" t="s">
        <v>1013</v>
      </c>
      <c r="F1001" s="182" t="s">
        <v>1014</v>
      </c>
      <c r="G1001" s="183" t="s">
        <v>294</v>
      </c>
      <c r="H1001" s="184">
        <v>19.11</v>
      </c>
      <c r="I1001" s="185"/>
      <c r="J1001" s="186">
        <f>ROUND(I1001*H1001,2)</f>
        <v>0</v>
      </c>
      <c r="K1001" s="182" t="s">
        <v>188</v>
      </c>
      <c r="L1001" s="41"/>
      <c r="M1001" s="187" t="s">
        <v>19</v>
      </c>
      <c r="N1001" s="188" t="s">
        <v>43</v>
      </c>
      <c r="O1001" s="66"/>
      <c r="P1001" s="189">
        <f>O1001*H1001</f>
        <v>0</v>
      </c>
      <c r="Q1001" s="189">
        <v>3.5E-4</v>
      </c>
      <c r="R1001" s="189">
        <f>Q1001*H1001</f>
        <v>6.6885E-3</v>
      </c>
      <c r="S1001" s="189">
        <v>0</v>
      </c>
      <c r="T1001" s="190">
        <f>S1001*H1001</f>
        <v>0</v>
      </c>
      <c r="U1001" s="36"/>
      <c r="V1001" s="36"/>
      <c r="W1001" s="36"/>
      <c r="X1001" s="36"/>
      <c r="Y1001" s="36"/>
      <c r="Z1001" s="36"/>
      <c r="AA1001" s="36"/>
      <c r="AB1001" s="36"/>
      <c r="AC1001" s="36"/>
      <c r="AD1001" s="36"/>
      <c r="AE1001" s="36"/>
      <c r="AR1001" s="191" t="s">
        <v>258</v>
      </c>
      <c r="AT1001" s="191" t="s">
        <v>149</v>
      </c>
      <c r="AU1001" s="191" t="s">
        <v>81</v>
      </c>
      <c r="AY1001" s="19" t="s">
        <v>146</v>
      </c>
      <c r="BE1001" s="192">
        <f>IF(N1001="základní",J1001,0)</f>
        <v>0</v>
      </c>
      <c r="BF1001" s="192">
        <f>IF(N1001="snížená",J1001,0)</f>
        <v>0</v>
      </c>
      <c r="BG1001" s="192">
        <f>IF(N1001="zákl. přenesená",J1001,0)</f>
        <v>0</v>
      </c>
      <c r="BH1001" s="192">
        <f>IF(N1001="sníž. přenesená",J1001,0)</f>
        <v>0</v>
      </c>
      <c r="BI1001" s="192">
        <f>IF(N1001="nulová",J1001,0)</f>
        <v>0</v>
      </c>
      <c r="BJ1001" s="19" t="s">
        <v>79</v>
      </c>
      <c r="BK1001" s="192">
        <f>ROUND(I1001*H1001,2)</f>
        <v>0</v>
      </c>
      <c r="BL1001" s="19" t="s">
        <v>258</v>
      </c>
      <c r="BM1001" s="191" t="s">
        <v>1015</v>
      </c>
    </row>
    <row r="1002" spans="1:65" s="13" customFormat="1" ht="11.25">
      <c r="B1002" s="198"/>
      <c r="C1002" s="199"/>
      <c r="D1002" s="200" t="s">
        <v>158</v>
      </c>
      <c r="E1002" s="201" t="s">
        <v>19</v>
      </c>
      <c r="F1002" s="202" t="s">
        <v>255</v>
      </c>
      <c r="G1002" s="199"/>
      <c r="H1002" s="201" t="s">
        <v>19</v>
      </c>
      <c r="I1002" s="203"/>
      <c r="J1002" s="199"/>
      <c r="K1002" s="199"/>
      <c r="L1002" s="204"/>
      <c r="M1002" s="205"/>
      <c r="N1002" s="206"/>
      <c r="O1002" s="206"/>
      <c r="P1002" s="206"/>
      <c r="Q1002" s="206"/>
      <c r="R1002" s="206"/>
      <c r="S1002" s="206"/>
      <c r="T1002" s="207"/>
      <c r="AT1002" s="208" t="s">
        <v>158</v>
      </c>
      <c r="AU1002" s="208" t="s">
        <v>81</v>
      </c>
      <c r="AV1002" s="13" t="s">
        <v>79</v>
      </c>
      <c r="AW1002" s="13" t="s">
        <v>33</v>
      </c>
      <c r="AX1002" s="13" t="s">
        <v>72</v>
      </c>
      <c r="AY1002" s="208" t="s">
        <v>146</v>
      </c>
    </row>
    <row r="1003" spans="1:65" s="13" customFormat="1" ht="11.25">
      <c r="B1003" s="198"/>
      <c r="C1003" s="199"/>
      <c r="D1003" s="200" t="s">
        <v>158</v>
      </c>
      <c r="E1003" s="201" t="s">
        <v>19</v>
      </c>
      <c r="F1003" s="202" t="s">
        <v>160</v>
      </c>
      <c r="G1003" s="199"/>
      <c r="H1003" s="201" t="s">
        <v>19</v>
      </c>
      <c r="I1003" s="203"/>
      <c r="J1003" s="199"/>
      <c r="K1003" s="199"/>
      <c r="L1003" s="204"/>
      <c r="M1003" s="205"/>
      <c r="N1003" s="206"/>
      <c r="O1003" s="206"/>
      <c r="P1003" s="206"/>
      <c r="Q1003" s="206"/>
      <c r="R1003" s="206"/>
      <c r="S1003" s="206"/>
      <c r="T1003" s="207"/>
      <c r="AT1003" s="208" t="s">
        <v>158</v>
      </c>
      <c r="AU1003" s="208" t="s">
        <v>81</v>
      </c>
      <c r="AV1003" s="13" t="s">
        <v>79</v>
      </c>
      <c r="AW1003" s="13" t="s">
        <v>33</v>
      </c>
      <c r="AX1003" s="13" t="s">
        <v>72</v>
      </c>
      <c r="AY1003" s="208" t="s">
        <v>146</v>
      </c>
    </row>
    <row r="1004" spans="1:65" s="13" customFormat="1" ht="11.25">
      <c r="B1004" s="198"/>
      <c r="C1004" s="199"/>
      <c r="D1004" s="200" t="s">
        <v>158</v>
      </c>
      <c r="E1004" s="201" t="s">
        <v>19</v>
      </c>
      <c r="F1004" s="202" t="s">
        <v>453</v>
      </c>
      <c r="G1004" s="199"/>
      <c r="H1004" s="201" t="s">
        <v>19</v>
      </c>
      <c r="I1004" s="203"/>
      <c r="J1004" s="199"/>
      <c r="K1004" s="199"/>
      <c r="L1004" s="204"/>
      <c r="M1004" s="205"/>
      <c r="N1004" s="206"/>
      <c r="O1004" s="206"/>
      <c r="P1004" s="206"/>
      <c r="Q1004" s="206"/>
      <c r="R1004" s="206"/>
      <c r="S1004" s="206"/>
      <c r="T1004" s="207"/>
      <c r="AT1004" s="208" t="s">
        <v>158</v>
      </c>
      <c r="AU1004" s="208" t="s">
        <v>81</v>
      </c>
      <c r="AV1004" s="13" t="s">
        <v>79</v>
      </c>
      <c r="AW1004" s="13" t="s">
        <v>33</v>
      </c>
      <c r="AX1004" s="13" t="s">
        <v>72</v>
      </c>
      <c r="AY1004" s="208" t="s">
        <v>146</v>
      </c>
    </row>
    <row r="1005" spans="1:65" s="13" customFormat="1" ht="11.25">
      <c r="B1005" s="198"/>
      <c r="C1005" s="199"/>
      <c r="D1005" s="200" t="s">
        <v>158</v>
      </c>
      <c r="E1005" s="201" t="s">
        <v>19</v>
      </c>
      <c r="F1005" s="202" t="s">
        <v>1016</v>
      </c>
      <c r="G1005" s="199"/>
      <c r="H1005" s="201" t="s">
        <v>19</v>
      </c>
      <c r="I1005" s="203"/>
      <c r="J1005" s="199"/>
      <c r="K1005" s="199"/>
      <c r="L1005" s="204"/>
      <c r="M1005" s="205"/>
      <c r="N1005" s="206"/>
      <c r="O1005" s="206"/>
      <c r="P1005" s="206"/>
      <c r="Q1005" s="206"/>
      <c r="R1005" s="206"/>
      <c r="S1005" s="206"/>
      <c r="T1005" s="207"/>
      <c r="AT1005" s="208" t="s">
        <v>158</v>
      </c>
      <c r="AU1005" s="208" t="s">
        <v>81</v>
      </c>
      <c r="AV1005" s="13" t="s">
        <v>79</v>
      </c>
      <c r="AW1005" s="13" t="s">
        <v>33</v>
      </c>
      <c r="AX1005" s="13" t="s">
        <v>72</v>
      </c>
      <c r="AY1005" s="208" t="s">
        <v>146</v>
      </c>
    </row>
    <row r="1006" spans="1:65" s="14" customFormat="1" ht="11.25">
      <c r="B1006" s="209"/>
      <c r="C1006" s="210"/>
      <c r="D1006" s="200" t="s">
        <v>158</v>
      </c>
      <c r="E1006" s="211" t="s">
        <v>19</v>
      </c>
      <c r="F1006" s="212" t="s">
        <v>985</v>
      </c>
      <c r="G1006" s="210"/>
      <c r="H1006" s="213">
        <v>19.11</v>
      </c>
      <c r="I1006" s="214"/>
      <c r="J1006" s="210"/>
      <c r="K1006" s="210"/>
      <c r="L1006" s="215"/>
      <c r="M1006" s="216"/>
      <c r="N1006" s="217"/>
      <c r="O1006" s="217"/>
      <c r="P1006" s="217"/>
      <c r="Q1006" s="217"/>
      <c r="R1006" s="217"/>
      <c r="S1006" s="217"/>
      <c r="T1006" s="218"/>
      <c r="AT1006" s="219" t="s">
        <v>158</v>
      </c>
      <c r="AU1006" s="219" t="s">
        <v>81</v>
      </c>
      <c r="AV1006" s="14" t="s">
        <v>81</v>
      </c>
      <c r="AW1006" s="14" t="s">
        <v>33</v>
      </c>
      <c r="AX1006" s="14" t="s">
        <v>72</v>
      </c>
      <c r="AY1006" s="219" t="s">
        <v>146</v>
      </c>
    </row>
    <row r="1007" spans="1:65" s="15" customFormat="1" ht="11.25">
      <c r="B1007" s="220"/>
      <c r="C1007" s="221"/>
      <c r="D1007" s="200" t="s">
        <v>158</v>
      </c>
      <c r="E1007" s="222" t="s">
        <v>19</v>
      </c>
      <c r="F1007" s="223" t="s">
        <v>162</v>
      </c>
      <c r="G1007" s="221"/>
      <c r="H1007" s="224">
        <v>19.11</v>
      </c>
      <c r="I1007" s="225"/>
      <c r="J1007" s="221"/>
      <c r="K1007" s="221"/>
      <c r="L1007" s="226"/>
      <c r="M1007" s="227"/>
      <c r="N1007" s="228"/>
      <c r="O1007" s="228"/>
      <c r="P1007" s="228"/>
      <c r="Q1007" s="228"/>
      <c r="R1007" s="228"/>
      <c r="S1007" s="228"/>
      <c r="T1007" s="229"/>
      <c r="AT1007" s="230" t="s">
        <v>158</v>
      </c>
      <c r="AU1007" s="230" t="s">
        <v>81</v>
      </c>
      <c r="AV1007" s="15" t="s">
        <v>154</v>
      </c>
      <c r="AW1007" s="15" t="s">
        <v>4</v>
      </c>
      <c r="AX1007" s="15" t="s">
        <v>79</v>
      </c>
      <c r="AY1007" s="230" t="s">
        <v>146</v>
      </c>
    </row>
    <row r="1008" spans="1:65" s="2" customFormat="1" ht="16.5" customHeight="1">
      <c r="A1008" s="36"/>
      <c r="B1008" s="37"/>
      <c r="C1008" s="180" t="s">
        <v>1017</v>
      </c>
      <c r="D1008" s="180" t="s">
        <v>149</v>
      </c>
      <c r="E1008" s="181" t="s">
        <v>1018</v>
      </c>
      <c r="F1008" s="182" t="s">
        <v>1019</v>
      </c>
      <c r="G1008" s="183" t="s">
        <v>294</v>
      </c>
      <c r="H1008" s="184">
        <v>19.11</v>
      </c>
      <c r="I1008" s="185"/>
      <c r="J1008" s="186">
        <f>ROUND(I1008*H1008,2)</f>
        <v>0</v>
      </c>
      <c r="K1008" s="182" t="s">
        <v>188</v>
      </c>
      <c r="L1008" s="41"/>
      <c r="M1008" s="187" t="s">
        <v>19</v>
      </c>
      <c r="N1008" s="188" t="s">
        <v>43</v>
      </c>
      <c r="O1008" s="66"/>
      <c r="P1008" s="189">
        <f>O1008*H1008</f>
        <v>0</v>
      </c>
      <c r="Q1008" s="189">
        <v>8.0000000000000004E-4</v>
      </c>
      <c r="R1008" s="189">
        <f>Q1008*H1008</f>
        <v>1.5288E-2</v>
      </c>
      <c r="S1008" s="189">
        <v>0</v>
      </c>
      <c r="T1008" s="190">
        <f>S1008*H1008</f>
        <v>0</v>
      </c>
      <c r="U1008" s="36"/>
      <c r="V1008" s="36"/>
      <c r="W1008" s="36"/>
      <c r="X1008" s="36"/>
      <c r="Y1008" s="36"/>
      <c r="Z1008" s="36"/>
      <c r="AA1008" s="36"/>
      <c r="AB1008" s="36"/>
      <c r="AC1008" s="36"/>
      <c r="AD1008" s="36"/>
      <c r="AE1008" s="36"/>
      <c r="AR1008" s="191" t="s">
        <v>258</v>
      </c>
      <c r="AT1008" s="191" t="s">
        <v>149</v>
      </c>
      <c r="AU1008" s="191" t="s">
        <v>81</v>
      </c>
      <c r="AY1008" s="19" t="s">
        <v>146</v>
      </c>
      <c r="BE1008" s="192">
        <f>IF(N1008="základní",J1008,0)</f>
        <v>0</v>
      </c>
      <c r="BF1008" s="192">
        <f>IF(N1008="snížená",J1008,0)</f>
        <v>0</v>
      </c>
      <c r="BG1008" s="192">
        <f>IF(N1008="zákl. přenesená",J1008,0)</f>
        <v>0</v>
      </c>
      <c r="BH1008" s="192">
        <f>IF(N1008="sníž. přenesená",J1008,0)</f>
        <v>0</v>
      </c>
      <c r="BI1008" s="192">
        <f>IF(N1008="nulová",J1008,0)</f>
        <v>0</v>
      </c>
      <c r="BJ1008" s="19" t="s">
        <v>79</v>
      </c>
      <c r="BK1008" s="192">
        <f>ROUND(I1008*H1008,2)</f>
        <v>0</v>
      </c>
      <c r="BL1008" s="19" t="s">
        <v>258</v>
      </c>
      <c r="BM1008" s="191" t="s">
        <v>1020</v>
      </c>
    </row>
    <row r="1009" spans="1:65" s="13" customFormat="1" ht="11.25">
      <c r="B1009" s="198"/>
      <c r="C1009" s="199"/>
      <c r="D1009" s="200" t="s">
        <v>158</v>
      </c>
      <c r="E1009" s="201" t="s">
        <v>19</v>
      </c>
      <c r="F1009" s="202" t="s">
        <v>255</v>
      </c>
      <c r="G1009" s="199"/>
      <c r="H1009" s="201" t="s">
        <v>19</v>
      </c>
      <c r="I1009" s="203"/>
      <c r="J1009" s="199"/>
      <c r="K1009" s="199"/>
      <c r="L1009" s="204"/>
      <c r="M1009" s="205"/>
      <c r="N1009" s="206"/>
      <c r="O1009" s="206"/>
      <c r="P1009" s="206"/>
      <c r="Q1009" s="206"/>
      <c r="R1009" s="206"/>
      <c r="S1009" s="206"/>
      <c r="T1009" s="207"/>
      <c r="AT1009" s="208" t="s">
        <v>158</v>
      </c>
      <c r="AU1009" s="208" t="s">
        <v>81</v>
      </c>
      <c r="AV1009" s="13" t="s">
        <v>79</v>
      </c>
      <c r="AW1009" s="13" t="s">
        <v>33</v>
      </c>
      <c r="AX1009" s="13" t="s">
        <v>72</v>
      </c>
      <c r="AY1009" s="208" t="s">
        <v>146</v>
      </c>
    </row>
    <row r="1010" spans="1:65" s="13" customFormat="1" ht="11.25">
      <c r="B1010" s="198"/>
      <c r="C1010" s="199"/>
      <c r="D1010" s="200" t="s">
        <v>158</v>
      </c>
      <c r="E1010" s="201" t="s">
        <v>19</v>
      </c>
      <c r="F1010" s="202" t="s">
        <v>160</v>
      </c>
      <c r="G1010" s="199"/>
      <c r="H1010" s="201" t="s">
        <v>19</v>
      </c>
      <c r="I1010" s="203"/>
      <c r="J1010" s="199"/>
      <c r="K1010" s="199"/>
      <c r="L1010" s="204"/>
      <c r="M1010" s="205"/>
      <c r="N1010" s="206"/>
      <c r="O1010" s="206"/>
      <c r="P1010" s="206"/>
      <c r="Q1010" s="206"/>
      <c r="R1010" s="206"/>
      <c r="S1010" s="206"/>
      <c r="T1010" s="207"/>
      <c r="AT1010" s="208" t="s">
        <v>158</v>
      </c>
      <c r="AU1010" s="208" t="s">
        <v>81</v>
      </c>
      <c r="AV1010" s="13" t="s">
        <v>79</v>
      </c>
      <c r="AW1010" s="13" t="s">
        <v>33</v>
      </c>
      <c r="AX1010" s="13" t="s">
        <v>72</v>
      </c>
      <c r="AY1010" s="208" t="s">
        <v>146</v>
      </c>
    </row>
    <row r="1011" spans="1:65" s="13" customFormat="1" ht="11.25">
      <c r="B1011" s="198"/>
      <c r="C1011" s="199"/>
      <c r="D1011" s="200" t="s">
        <v>158</v>
      </c>
      <c r="E1011" s="201" t="s">
        <v>19</v>
      </c>
      <c r="F1011" s="202" t="s">
        <v>453</v>
      </c>
      <c r="G1011" s="199"/>
      <c r="H1011" s="201" t="s">
        <v>19</v>
      </c>
      <c r="I1011" s="203"/>
      <c r="J1011" s="199"/>
      <c r="K1011" s="199"/>
      <c r="L1011" s="204"/>
      <c r="M1011" s="205"/>
      <c r="N1011" s="206"/>
      <c r="O1011" s="206"/>
      <c r="P1011" s="206"/>
      <c r="Q1011" s="206"/>
      <c r="R1011" s="206"/>
      <c r="S1011" s="206"/>
      <c r="T1011" s="207"/>
      <c r="AT1011" s="208" t="s">
        <v>158</v>
      </c>
      <c r="AU1011" s="208" t="s">
        <v>81</v>
      </c>
      <c r="AV1011" s="13" t="s">
        <v>79</v>
      </c>
      <c r="AW1011" s="13" t="s">
        <v>33</v>
      </c>
      <c r="AX1011" s="13" t="s">
        <v>72</v>
      </c>
      <c r="AY1011" s="208" t="s">
        <v>146</v>
      </c>
    </row>
    <row r="1012" spans="1:65" s="13" customFormat="1" ht="11.25">
      <c r="B1012" s="198"/>
      <c r="C1012" s="199"/>
      <c r="D1012" s="200" t="s">
        <v>158</v>
      </c>
      <c r="E1012" s="201" t="s">
        <v>19</v>
      </c>
      <c r="F1012" s="202" t="s">
        <v>1021</v>
      </c>
      <c r="G1012" s="199"/>
      <c r="H1012" s="201" t="s">
        <v>19</v>
      </c>
      <c r="I1012" s="203"/>
      <c r="J1012" s="199"/>
      <c r="K1012" s="199"/>
      <c r="L1012" s="204"/>
      <c r="M1012" s="205"/>
      <c r="N1012" s="206"/>
      <c r="O1012" s="206"/>
      <c r="P1012" s="206"/>
      <c r="Q1012" s="206"/>
      <c r="R1012" s="206"/>
      <c r="S1012" s="206"/>
      <c r="T1012" s="207"/>
      <c r="AT1012" s="208" t="s">
        <v>158</v>
      </c>
      <c r="AU1012" s="208" t="s">
        <v>81</v>
      </c>
      <c r="AV1012" s="13" t="s">
        <v>79</v>
      </c>
      <c r="AW1012" s="13" t="s">
        <v>33</v>
      </c>
      <c r="AX1012" s="13" t="s">
        <v>72</v>
      </c>
      <c r="AY1012" s="208" t="s">
        <v>146</v>
      </c>
    </row>
    <row r="1013" spans="1:65" s="14" customFormat="1" ht="11.25">
      <c r="B1013" s="209"/>
      <c r="C1013" s="210"/>
      <c r="D1013" s="200" t="s">
        <v>158</v>
      </c>
      <c r="E1013" s="211" t="s">
        <v>19</v>
      </c>
      <c r="F1013" s="212" t="s">
        <v>985</v>
      </c>
      <c r="G1013" s="210"/>
      <c r="H1013" s="213">
        <v>19.11</v>
      </c>
      <c r="I1013" s="214"/>
      <c r="J1013" s="210"/>
      <c r="K1013" s="210"/>
      <c r="L1013" s="215"/>
      <c r="M1013" s="216"/>
      <c r="N1013" s="217"/>
      <c r="O1013" s="217"/>
      <c r="P1013" s="217"/>
      <c r="Q1013" s="217"/>
      <c r="R1013" s="217"/>
      <c r="S1013" s="217"/>
      <c r="T1013" s="218"/>
      <c r="AT1013" s="219" t="s">
        <v>158</v>
      </c>
      <c r="AU1013" s="219" t="s">
        <v>81</v>
      </c>
      <c r="AV1013" s="14" t="s">
        <v>81</v>
      </c>
      <c r="AW1013" s="14" t="s">
        <v>33</v>
      </c>
      <c r="AX1013" s="14" t="s">
        <v>72</v>
      </c>
      <c r="AY1013" s="219" t="s">
        <v>146</v>
      </c>
    </row>
    <row r="1014" spans="1:65" s="15" customFormat="1" ht="11.25">
      <c r="B1014" s="220"/>
      <c r="C1014" s="221"/>
      <c r="D1014" s="200" t="s">
        <v>158</v>
      </c>
      <c r="E1014" s="222" t="s">
        <v>19</v>
      </c>
      <c r="F1014" s="223" t="s">
        <v>162</v>
      </c>
      <c r="G1014" s="221"/>
      <c r="H1014" s="224">
        <v>19.11</v>
      </c>
      <c r="I1014" s="225"/>
      <c r="J1014" s="221"/>
      <c r="K1014" s="221"/>
      <c r="L1014" s="226"/>
      <c r="M1014" s="227"/>
      <c r="N1014" s="228"/>
      <c r="O1014" s="228"/>
      <c r="P1014" s="228"/>
      <c r="Q1014" s="228"/>
      <c r="R1014" s="228"/>
      <c r="S1014" s="228"/>
      <c r="T1014" s="229"/>
      <c r="AT1014" s="230" t="s">
        <v>158</v>
      </c>
      <c r="AU1014" s="230" t="s">
        <v>81</v>
      </c>
      <c r="AV1014" s="15" t="s">
        <v>154</v>
      </c>
      <c r="AW1014" s="15" t="s">
        <v>4</v>
      </c>
      <c r="AX1014" s="15" t="s">
        <v>79</v>
      </c>
      <c r="AY1014" s="230" t="s">
        <v>146</v>
      </c>
    </row>
    <row r="1015" spans="1:65" s="2" customFormat="1" ht="16.5" customHeight="1">
      <c r="A1015" s="36"/>
      <c r="B1015" s="37"/>
      <c r="C1015" s="180" t="s">
        <v>1022</v>
      </c>
      <c r="D1015" s="180" t="s">
        <v>149</v>
      </c>
      <c r="E1015" s="181" t="s">
        <v>1023</v>
      </c>
      <c r="F1015" s="182" t="s">
        <v>1024</v>
      </c>
      <c r="G1015" s="183" t="s">
        <v>294</v>
      </c>
      <c r="H1015" s="184">
        <v>19</v>
      </c>
      <c r="I1015" s="185"/>
      <c r="J1015" s="186">
        <f>ROUND(I1015*H1015,2)</f>
        <v>0</v>
      </c>
      <c r="K1015" s="182" t="s">
        <v>153</v>
      </c>
      <c r="L1015" s="41"/>
      <c r="M1015" s="187" t="s">
        <v>19</v>
      </c>
      <c r="N1015" s="188" t="s">
        <v>43</v>
      </c>
      <c r="O1015" s="66"/>
      <c r="P1015" s="189">
        <f>O1015*H1015</f>
        <v>0</v>
      </c>
      <c r="Q1015" s="189">
        <v>2.8300000000000001E-3</v>
      </c>
      <c r="R1015" s="189">
        <f>Q1015*H1015</f>
        <v>5.3769999999999998E-2</v>
      </c>
      <c r="S1015" s="189">
        <v>0</v>
      </c>
      <c r="T1015" s="190">
        <f>S1015*H1015</f>
        <v>0</v>
      </c>
      <c r="U1015" s="36"/>
      <c r="V1015" s="36"/>
      <c r="W1015" s="36"/>
      <c r="X1015" s="36"/>
      <c r="Y1015" s="36"/>
      <c r="Z1015" s="36"/>
      <c r="AA1015" s="36"/>
      <c r="AB1015" s="36"/>
      <c r="AC1015" s="36"/>
      <c r="AD1015" s="36"/>
      <c r="AE1015" s="36"/>
      <c r="AR1015" s="191" t="s">
        <v>258</v>
      </c>
      <c r="AT1015" s="191" t="s">
        <v>149</v>
      </c>
      <c r="AU1015" s="191" t="s">
        <v>81</v>
      </c>
      <c r="AY1015" s="19" t="s">
        <v>146</v>
      </c>
      <c r="BE1015" s="192">
        <f>IF(N1015="základní",J1015,0)</f>
        <v>0</v>
      </c>
      <c r="BF1015" s="192">
        <f>IF(N1015="snížená",J1015,0)</f>
        <v>0</v>
      </c>
      <c r="BG1015" s="192">
        <f>IF(N1015="zákl. přenesená",J1015,0)</f>
        <v>0</v>
      </c>
      <c r="BH1015" s="192">
        <f>IF(N1015="sníž. přenesená",J1015,0)</f>
        <v>0</v>
      </c>
      <c r="BI1015" s="192">
        <f>IF(N1015="nulová",J1015,0)</f>
        <v>0</v>
      </c>
      <c r="BJ1015" s="19" t="s">
        <v>79</v>
      </c>
      <c r="BK1015" s="192">
        <f>ROUND(I1015*H1015,2)</f>
        <v>0</v>
      </c>
      <c r="BL1015" s="19" t="s">
        <v>258</v>
      </c>
      <c r="BM1015" s="191" t="s">
        <v>1025</v>
      </c>
    </row>
    <row r="1016" spans="1:65" s="2" customFormat="1" ht="11.25">
      <c r="A1016" s="36"/>
      <c r="B1016" s="37"/>
      <c r="C1016" s="38"/>
      <c r="D1016" s="193" t="s">
        <v>156</v>
      </c>
      <c r="E1016" s="38"/>
      <c r="F1016" s="194" t="s">
        <v>1026</v>
      </c>
      <c r="G1016" s="38"/>
      <c r="H1016" s="38"/>
      <c r="I1016" s="195"/>
      <c r="J1016" s="38"/>
      <c r="K1016" s="38"/>
      <c r="L1016" s="41"/>
      <c r="M1016" s="196"/>
      <c r="N1016" s="197"/>
      <c r="O1016" s="66"/>
      <c r="P1016" s="66"/>
      <c r="Q1016" s="66"/>
      <c r="R1016" s="66"/>
      <c r="S1016" s="66"/>
      <c r="T1016" s="67"/>
      <c r="U1016" s="36"/>
      <c r="V1016" s="36"/>
      <c r="W1016" s="36"/>
      <c r="X1016" s="36"/>
      <c r="Y1016" s="36"/>
      <c r="Z1016" s="36"/>
      <c r="AA1016" s="36"/>
      <c r="AB1016" s="36"/>
      <c r="AC1016" s="36"/>
      <c r="AD1016" s="36"/>
      <c r="AE1016" s="36"/>
      <c r="AT1016" s="19" t="s">
        <v>156</v>
      </c>
      <c r="AU1016" s="19" t="s">
        <v>81</v>
      </c>
    </row>
    <row r="1017" spans="1:65" s="13" customFormat="1" ht="11.25">
      <c r="B1017" s="198"/>
      <c r="C1017" s="199"/>
      <c r="D1017" s="200" t="s">
        <v>158</v>
      </c>
      <c r="E1017" s="201" t="s">
        <v>19</v>
      </c>
      <c r="F1017" s="202" t="s">
        <v>255</v>
      </c>
      <c r="G1017" s="199"/>
      <c r="H1017" s="201" t="s">
        <v>19</v>
      </c>
      <c r="I1017" s="203"/>
      <c r="J1017" s="199"/>
      <c r="K1017" s="199"/>
      <c r="L1017" s="204"/>
      <c r="M1017" s="205"/>
      <c r="N1017" s="206"/>
      <c r="O1017" s="206"/>
      <c r="P1017" s="206"/>
      <c r="Q1017" s="206"/>
      <c r="R1017" s="206"/>
      <c r="S1017" s="206"/>
      <c r="T1017" s="207"/>
      <c r="AT1017" s="208" t="s">
        <v>158</v>
      </c>
      <c r="AU1017" s="208" t="s">
        <v>81</v>
      </c>
      <c r="AV1017" s="13" t="s">
        <v>79</v>
      </c>
      <c r="AW1017" s="13" t="s">
        <v>33</v>
      </c>
      <c r="AX1017" s="13" t="s">
        <v>72</v>
      </c>
      <c r="AY1017" s="208" t="s">
        <v>146</v>
      </c>
    </row>
    <row r="1018" spans="1:65" s="13" customFormat="1" ht="11.25">
      <c r="B1018" s="198"/>
      <c r="C1018" s="199"/>
      <c r="D1018" s="200" t="s">
        <v>158</v>
      </c>
      <c r="E1018" s="201" t="s">
        <v>19</v>
      </c>
      <c r="F1018" s="202" t="s">
        <v>160</v>
      </c>
      <c r="G1018" s="199"/>
      <c r="H1018" s="201" t="s">
        <v>19</v>
      </c>
      <c r="I1018" s="203"/>
      <c r="J1018" s="199"/>
      <c r="K1018" s="199"/>
      <c r="L1018" s="204"/>
      <c r="M1018" s="205"/>
      <c r="N1018" s="206"/>
      <c r="O1018" s="206"/>
      <c r="P1018" s="206"/>
      <c r="Q1018" s="206"/>
      <c r="R1018" s="206"/>
      <c r="S1018" s="206"/>
      <c r="T1018" s="207"/>
      <c r="AT1018" s="208" t="s">
        <v>158</v>
      </c>
      <c r="AU1018" s="208" t="s">
        <v>81</v>
      </c>
      <c r="AV1018" s="13" t="s">
        <v>79</v>
      </c>
      <c r="AW1018" s="13" t="s">
        <v>33</v>
      </c>
      <c r="AX1018" s="13" t="s">
        <v>72</v>
      </c>
      <c r="AY1018" s="208" t="s">
        <v>146</v>
      </c>
    </row>
    <row r="1019" spans="1:65" s="13" customFormat="1" ht="11.25">
      <c r="B1019" s="198"/>
      <c r="C1019" s="199"/>
      <c r="D1019" s="200" t="s">
        <v>158</v>
      </c>
      <c r="E1019" s="201" t="s">
        <v>19</v>
      </c>
      <c r="F1019" s="202" t="s">
        <v>453</v>
      </c>
      <c r="G1019" s="199"/>
      <c r="H1019" s="201" t="s">
        <v>19</v>
      </c>
      <c r="I1019" s="203"/>
      <c r="J1019" s="199"/>
      <c r="K1019" s="199"/>
      <c r="L1019" s="204"/>
      <c r="M1019" s="205"/>
      <c r="N1019" s="206"/>
      <c r="O1019" s="206"/>
      <c r="P1019" s="206"/>
      <c r="Q1019" s="206"/>
      <c r="R1019" s="206"/>
      <c r="S1019" s="206"/>
      <c r="T1019" s="207"/>
      <c r="AT1019" s="208" t="s">
        <v>158</v>
      </c>
      <c r="AU1019" s="208" t="s">
        <v>81</v>
      </c>
      <c r="AV1019" s="13" t="s">
        <v>79</v>
      </c>
      <c r="AW1019" s="13" t="s">
        <v>33</v>
      </c>
      <c r="AX1019" s="13" t="s">
        <v>72</v>
      </c>
      <c r="AY1019" s="208" t="s">
        <v>146</v>
      </c>
    </row>
    <row r="1020" spans="1:65" s="13" customFormat="1" ht="11.25">
      <c r="B1020" s="198"/>
      <c r="C1020" s="199"/>
      <c r="D1020" s="200" t="s">
        <v>158</v>
      </c>
      <c r="E1020" s="201" t="s">
        <v>19</v>
      </c>
      <c r="F1020" s="202" t="s">
        <v>1027</v>
      </c>
      <c r="G1020" s="199"/>
      <c r="H1020" s="201" t="s">
        <v>19</v>
      </c>
      <c r="I1020" s="203"/>
      <c r="J1020" s="199"/>
      <c r="K1020" s="199"/>
      <c r="L1020" s="204"/>
      <c r="M1020" s="205"/>
      <c r="N1020" s="206"/>
      <c r="O1020" s="206"/>
      <c r="P1020" s="206"/>
      <c r="Q1020" s="206"/>
      <c r="R1020" s="206"/>
      <c r="S1020" s="206"/>
      <c r="T1020" s="207"/>
      <c r="AT1020" s="208" t="s">
        <v>158</v>
      </c>
      <c r="AU1020" s="208" t="s">
        <v>81</v>
      </c>
      <c r="AV1020" s="13" t="s">
        <v>79</v>
      </c>
      <c r="AW1020" s="13" t="s">
        <v>33</v>
      </c>
      <c r="AX1020" s="13" t="s">
        <v>72</v>
      </c>
      <c r="AY1020" s="208" t="s">
        <v>146</v>
      </c>
    </row>
    <row r="1021" spans="1:65" s="14" customFormat="1" ht="11.25">
      <c r="B1021" s="209"/>
      <c r="C1021" s="210"/>
      <c r="D1021" s="200" t="s">
        <v>158</v>
      </c>
      <c r="E1021" s="211" t="s">
        <v>19</v>
      </c>
      <c r="F1021" s="212" t="s">
        <v>1028</v>
      </c>
      <c r="G1021" s="210"/>
      <c r="H1021" s="213">
        <v>19</v>
      </c>
      <c r="I1021" s="214"/>
      <c r="J1021" s="210"/>
      <c r="K1021" s="210"/>
      <c r="L1021" s="215"/>
      <c r="M1021" s="216"/>
      <c r="N1021" s="217"/>
      <c r="O1021" s="217"/>
      <c r="P1021" s="217"/>
      <c r="Q1021" s="217"/>
      <c r="R1021" s="217"/>
      <c r="S1021" s="217"/>
      <c r="T1021" s="218"/>
      <c r="AT1021" s="219" t="s">
        <v>158</v>
      </c>
      <c r="AU1021" s="219" t="s">
        <v>81</v>
      </c>
      <c r="AV1021" s="14" t="s">
        <v>81</v>
      </c>
      <c r="AW1021" s="14" t="s">
        <v>33</v>
      </c>
      <c r="AX1021" s="14" t="s">
        <v>72</v>
      </c>
      <c r="AY1021" s="219" t="s">
        <v>146</v>
      </c>
    </row>
    <row r="1022" spans="1:65" s="15" customFormat="1" ht="11.25">
      <c r="B1022" s="220"/>
      <c r="C1022" s="221"/>
      <c r="D1022" s="200" t="s">
        <v>158</v>
      </c>
      <c r="E1022" s="222" t="s">
        <v>19</v>
      </c>
      <c r="F1022" s="223" t="s">
        <v>162</v>
      </c>
      <c r="G1022" s="221"/>
      <c r="H1022" s="224">
        <v>19</v>
      </c>
      <c r="I1022" s="225"/>
      <c r="J1022" s="221"/>
      <c r="K1022" s="221"/>
      <c r="L1022" s="226"/>
      <c r="M1022" s="227"/>
      <c r="N1022" s="228"/>
      <c r="O1022" s="228"/>
      <c r="P1022" s="228"/>
      <c r="Q1022" s="228"/>
      <c r="R1022" s="228"/>
      <c r="S1022" s="228"/>
      <c r="T1022" s="229"/>
      <c r="AT1022" s="230" t="s">
        <v>158</v>
      </c>
      <c r="AU1022" s="230" t="s">
        <v>81</v>
      </c>
      <c r="AV1022" s="15" t="s">
        <v>154</v>
      </c>
      <c r="AW1022" s="15" t="s">
        <v>4</v>
      </c>
      <c r="AX1022" s="15" t="s">
        <v>79</v>
      </c>
      <c r="AY1022" s="230" t="s">
        <v>146</v>
      </c>
    </row>
    <row r="1023" spans="1:65" s="2" customFormat="1" ht="24.2" customHeight="1">
      <c r="A1023" s="36"/>
      <c r="B1023" s="37"/>
      <c r="C1023" s="180" t="s">
        <v>1029</v>
      </c>
      <c r="D1023" s="180" t="s">
        <v>149</v>
      </c>
      <c r="E1023" s="181" t="s">
        <v>1030</v>
      </c>
      <c r="F1023" s="182" t="s">
        <v>1031</v>
      </c>
      <c r="G1023" s="183" t="s">
        <v>294</v>
      </c>
      <c r="H1023" s="184">
        <v>3.3290000000000002</v>
      </c>
      <c r="I1023" s="185"/>
      <c r="J1023" s="186">
        <f>ROUND(I1023*H1023,2)</f>
        <v>0</v>
      </c>
      <c r="K1023" s="182" t="s">
        <v>153</v>
      </c>
      <c r="L1023" s="41"/>
      <c r="M1023" s="187" t="s">
        <v>19</v>
      </c>
      <c r="N1023" s="188" t="s">
        <v>43</v>
      </c>
      <c r="O1023" s="66"/>
      <c r="P1023" s="189">
        <f>O1023*H1023</f>
        <v>0</v>
      </c>
      <c r="Q1023" s="189">
        <v>3.5799999999999998E-3</v>
      </c>
      <c r="R1023" s="189">
        <f>Q1023*H1023</f>
        <v>1.1917820000000001E-2</v>
      </c>
      <c r="S1023" s="189">
        <v>0</v>
      </c>
      <c r="T1023" s="190">
        <f>S1023*H1023</f>
        <v>0</v>
      </c>
      <c r="U1023" s="36"/>
      <c r="V1023" s="36"/>
      <c r="W1023" s="36"/>
      <c r="X1023" s="36"/>
      <c r="Y1023" s="36"/>
      <c r="Z1023" s="36"/>
      <c r="AA1023" s="36"/>
      <c r="AB1023" s="36"/>
      <c r="AC1023" s="36"/>
      <c r="AD1023" s="36"/>
      <c r="AE1023" s="36"/>
      <c r="AR1023" s="191" t="s">
        <v>258</v>
      </c>
      <c r="AT1023" s="191" t="s">
        <v>149</v>
      </c>
      <c r="AU1023" s="191" t="s">
        <v>81</v>
      </c>
      <c r="AY1023" s="19" t="s">
        <v>146</v>
      </c>
      <c r="BE1023" s="192">
        <f>IF(N1023="základní",J1023,0)</f>
        <v>0</v>
      </c>
      <c r="BF1023" s="192">
        <f>IF(N1023="snížená",J1023,0)</f>
        <v>0</v>
      </c>
      <c r="BG1023" s="192">
        <f>IF(N1023="zákl. přenesená",J1023,0)</f>
        <v>0</v>
      </c>
      <c r="BH1023" s="192">
        <f>IF(N1023="sníž. přenesená",J1023,0)</f>
        <v>0</v>
      </c>
      <c r="BI1023" s="192">
        <f>IF(N1023="nulová",J1023,0)</f>
        <v>0</v>
      </c>
      <c r="BJ1023" s="19" t="s">
        <v>79</v>
      </c>
      <c r="BK1023" s="192">
        <f>ROUND(I1023*H1023,2)</f>
        <v>0</v>
      </c>
      <c r="BL1023" s="19" t="s">
        <v>258</v>
      </c>
      <c r="BM1023" s="191" t="s">
        <v>1032</v>
      </c>
    </row>
    <row r="1024" spans="1:65" s="2" customFormat="1" ht="11.25">
      <c r="A1024" s="36"/>
      <c r="B1024" s="37"/>
      <c r="C1024" s="38"/>
      <c r="D1024" s="193" t="s">
        <v>156</v>
      </c>
      <c r="E1024" s="38"/>
      <c r="F1024" s="194" t="s">
        <v>1033</v>
      </c>
      <c r="G1024" s="38"/>
      <c r="H1024" s="38"/>
      <c r="I1024" s="195"/>
      <c r="J1024" s="38"/>
      <c r="K1024" s="38"/>
      <c r="L1024" s="41"/>
      <c r="M1024" s="196"/>
      <c r="N1024" s="197"/>
      <c r="O1024" s="66"/>
      <c r="P1024" s="66"/>
      <c r="Q1024" s="66"/>
      <c r="R1024" s="66"/>
      <c r="S1024" s="66"/>
      <c r="T1024" s="67"/>
      <c r="U1024" s="36"/>
      <c r="V1024" s="36"/>
      <c r="W1024" s="36"/>
      <c r="X1024" s="36"/>
      <c r="Y1024" s="36"/>
      <c r="Z1024" s="36"/>
      <c r="AA1024" s="36"/>
      <c r="AB1024" s="36"/>
      <c r="AC1024" s="36"/>
      <c r="AD1024" s="36"/>
      <c r="AE1024" s="36"/>
      <c r="AT1024" s="19" t="s">
        <v>156</v>
      </c>
      <c r="AU1024" s="19" t="s">
        <v>81</v>
      </c>
    </row>
    <row r="1025" spans="1:65" s="13" customFormat="1" ht="11.25">
      <c r="B1025" s="198"/>
      <c r="C1025" s="199"/>
      <c r="D1025" s="200" t="s">
        <v>158</v>
      </c>
      <c r="E1025" s="201" t="s">
        <v>19</v>
      </c>
      <c r="F1025" s="202" t="s">
        <v>159</v>
      </c>
      <c r="G1025" s="199"/>
      <c r="H1025" s="201" t="s">
        <v>19</v>
      </c>
      <c r="I1025" s="203"/>
      <c r="J1025" s="199"/>
      <c r="K1025" s="199"/>
      <c r="L1025" s="204"/>
      <c r="M1025" s="205"/>
      <c r="N1025" s="206"/>
      <c r="O1025" s="206"/>
      <c r="P1025" s="206"/>
      <c r="Q1025" s="206"/>
      <c r="R1025" s="206"/>
      <c r="S1025" s="206"/>
      <c r="T1025" s="207"/>
      <c r="AT1025" s="208" t="s">
        <v>158</v>
      </c>
      <c r="AU1025" s="208" t="s">
        <v>81</v>
      </c>
      <c r="AV1025" s="13" t="s">
        <v>79</v>
      </c>
      <c r="AW1025" s="13" t="s">
        <v>33</v>
      </c>
      <c r="AX1025" s="13" t="s">
        <v>72</v>
      </c>
      <c r="AY1025" s="208" t="s">
        <v>146</v>
      </c>
    </row>
    <row r="1026" spans="1:65" s="13" customFormat="1" ht="11.25">
      <c r="B1026" s="198"/>
      <c r="C1026" s="199"/>
      <c r="D1026" s="200" t="s">
        <v>158</v>
      </c>
      <c r="E1026" s="201" t="s">
        <v>19</v>
      </c>
      <c r="F1026" s="202" t="s">
        <v>1034</v>
      </c>
      <c r="G1026" s="199"/>
      <c r="H1026" s="201" t="s">
        <v>19</v>
      </c>
      <c r="I1026" s="203"/>
      <c r="J1026" s="199"/>
      <c r="K1026" s="199"/>
      <c r="L1026" s="204"/>
      <c r="M1026" s="205"/>
      <c r="N1026" s="206"/>
      <c r="O1026" s="206"/>
      <c r="P1026" s="206"/>
      <c r="Q1026" s="206"/>
      <c r="R1026" s="206"/>
      <c r="S1026" s="206"/>
      <c r="T1026" s="207"/>
      <c r="AT1026" s="208" t="s">
        <v>158</v>
      </c>
      <c r="AU1026" s="208" t="s">
        <v>81</v>
      </c>
      <c r="AV1026" s="13" t="s">
        <v>79</v>
      </c>
      <c r="AW1026" s="13" t="s">
        <v>33</v>
      </c>
      <c r="AX1026" s="13" t="s">
        <v>72</v>
      </c>
      <c r="AY1026" s="208" t="s">
        <v>146</v>
      </c>
    </row>
    <row r="1027" spans="1:65" s="13" customFormat="1" ht="11.25">
      <c r="B1027" s="198"/>
      <c r="C1027" s="199"/>
      <c r="D1027" s="200" t="s">
        <v>158</v>
      </c>
      <c r="E1027" s="201" t="s">
        <v>19</v>
      </c>
      <c r="F1027" s="202" t="s">
        <v>160</v>
      </c>
      <c r="G1027" s="199"/>
      <c r="H1027" s="201" t="s">
        <v>19</v>
      </c>
      <c r="I1027" s="203"/>
      <c r="J1027" s="199"/>
      <c r="K1027" s="199"/>
      <c r="L1027" s="204"/>
      <c r="M1027" s="205"/>
      <c r="N1027" s="206"/>
      <c r="O1027" s="206"/>
      <c r="P1027" s="206"/>
      <c r="Q1027" s="206"/>
      <c r="R1027" s="206"/>
      <c r="S1027" s="206"/>
      <c r="T1027" s="207"/>
      <c r="AT1027" s="208" t="s">
        <v>158</v>
      </c>
      <c r="AU1027" s="208" t="s">
        <v>81</v>
      </c>
      <c r="AV1027" s="13" t="s">
        <v>79</v>
      </c>
      <c r="AW1027" s="13" t="s">
        <v>33</v>
      </c>
      <c r="AX1027" s="13" t="s">
        <v>72</v>
      </c>
      <c r="AY1027" s="208" t="s">
        <v>146</v>
      </c>
    </row>
    <row r="1028" spans="1:65" s="13" customFormat="1" ht="11.25">
      <c r="B1028" s="198"/>
      <c r="C1028" s="199"/>
      <c r="D1028" s="200" t="s">
        <v>158</v>
      </c>
      <c r="E1028" s="201" t="s">
        <v>19</v>
      </c>
      <c r="F1028" s="202" t="s">
        <v>1035</v>
      </c>
      <c r="G1028" s="199"/>
      <c r="H1028" s="201" t="s">
        <v>19</v>
      </c>
      <c r="I1028" s="203"/>
      <c r="J1028" s="199"/>
      <c r="K1028" s="199"/>
      <c r="L1028" s="204"/>
      <c r="M1028" s="205"/>
      <c r="N1028" s="206"/>
      <c r="O1028" s="206"/>
      <c r="P1028" s="206"/>
      <c r="Q1028" s="206"/>
      <c r="R1028" s="206"/>
      <c r="S1028" s="206"/>
      <c r="T1028" s="207"/>
      <c r="AT1028" s="208" t="s">
        <v>158</v>
      </c>
      <c r="AU1028" s="208" t="s">
        <v>81</v>
      </c>
      <c r="AV1028" s="13" t="s">
        <v>79</v>
      </c>
      <c r="AW1028" s="13" t="s">
        <v>33</v>
      </c>
      <c r="AX1028" s="13" t="s">
        <v>72</v>
      </c>
      <c r="AY1028" s="208" t="s">
        <v>146</v>
      </c>
    </row>
    <row r="1029" spans="1:65" s="14" customFormat="1" ht="11.25">
      <c r="B1029" s="209"/>
      <c r="C1029" s="210"/>
      <c r="D1029" s="200" t="s">
        <v>158</v>
      </c>
      <c r="E1029" s="211" t="s">
        <v>19</v>
      </c>
      <c r="F1029" s="212" t="s">
        <v>1036</v>
      </c>
      <c r="G1029" s="210"/>
      <c r="H1029" s="213">
        <v>3.3290000000000002</v>
      </c>
      <c r="I1029" s="214"/>
      <c r="J1029" s="210"/>
      <c r="K1029" s="210"/>
      <c r="L1029" s="215"/>
      <c r="M1029" s="216"/>
      <c r="N1029" s="217"/>
      <c r="O1029" s="217"/>
      <c r="P1029" s="217"/>
      <c r="Q1029" s="217"/>
      <c r="R1029" s="217"/>
      <c r="S1029" s="217"/>
      <c r="T1029" s="218"/>
      <c r="AT1029" s="219" t="s">
        <v>158</v>
      </c>
      <c r="AU1029" s="219" t="s">
        <v>81</v>
      </c>
      <c r="AV1029" s="14" t="s">
        <v>81</v>
      </c>
      <c r="AW1029" s="14" t="s">
        <v>33</v>
      </c>
      <c r="AX1029" s="14" t="s">
        <v>72</v>
      </c>
      <c r="AY1029" s="219" t="s">
        <v>146</v>
      </c>
    </row>
    <row r="1030" spans="1:65" s="15" customFormat="1" ht="11.25">
      <c r="B1030" s="220"/>
      <c r="C1030" s="221"/>
      <c r="D1030" s="200" t="s">
        <v>158</v>
      </c>
      <c r="E1030" s="222" t="s">
        <v>19</v>
      </c>
      <c r="F1030" s="223" t="s">
        <v>162</v>
      </c>
      <c r="G1030" s="221"/>
      <c r="H1030" s="224">
        <v>3.3290000000000002</v>
      </c>
      <c r="I1030" s="225"/>
      <c r="J1030" s="221"/>
      <c r="K1030" s="221"/>
      <c r="L1030" s="226"/>
      <c r="M1030" s="227"/>
      <c r="N1030" s="228"/>
      <c r="O1030" s="228"/>
      <c r="P1030" s="228"/>
      <c r="Q1030" s="228"/>
      <c r="R1030" s="228"/>
      <c r="S1030" s="228"/>
      <c r="T1030" s="229"/>
      <c r="AT1030" s="230" t="s">
        <v>158</v>
      </c>
      <c r="AU1030" s="230" t="s">
        <v>81</v>
      </c>
      <c r="AV1030" s="15" t="s">
        <v>154</v>
      </c>
      <c r="AW1030" s="15" t="s">
        <v>4</v>
      </c>
      <c r="AX1030" s="15" t="s">
        <v>79</v>
      </c>
      <c r="AY1030" s="230" t="s">
        <v>146</v>
      </c>
    </row>
    <row r="1031" spans="1:65" s="2" customFormat="1" ht="21.75" customHeight="1">
      <c r="A1031" s="36"/>
      <c r="B1031" s="37"/>
      <c r="C1031" s="180" t="s">
        <v>1037</v>
      </c>
      <c r="D1031" s="180" t="s">
        <v>149</v>
      </c>
      <c r="E1031" s="181" t="s">
        <v>1038</v>
      </c>
      <c r="F1031" s="182" t="s">
        <v>1039</v>
      </c>
      <c r="G1031" s="183" t="s">
        <v>294</v>
      </c>
      <c r="H1031" s="184">
        <v>19.11</v>
      </c>
      <c r="I1031" s="185"/>
      <c r="J1031" s="186">
        <f>ROUND(I1031*H1031,2)</f>
        <v>0</v>
      </c>
      <c r="K1031" s="182" t="s">
        <v>153</v>
      </c>
      <c r="L1031" s="41"/>
      <c r="M1031" s="187" t="s">
        <v>19</v>
      </c>
      <c r="N1031" s="188" t="s">
        <v>43</v>
      </c>
      <c r="O1031" s="66"/>
      <c r="P1031" s="189">
        <f>O1031*H1031</f>
        <v>0</v>
      </c>
      <c r="Q1031" s="189">
        <v>1.6900000000000001E-3</v>
      </c>
      <c r="R1031" s="189">
        <f>Q1031*H1031</f>
        <v>3.2295900000000002E-2</v>
      </c>
      <c r="S1031" s="189">
        <v>0</v>
      </c>
      <c r="T1031" s="190">
        <f>S1031*H1031</f>
        <v>0</v>
      </c>
      <c r="U1031" s="36"/>
      <c r="V1031" s="36"/>
      <c r="W1031" s="36"/>
      <c r="X1031" s="36"/>
      <c r="Y1031" s="36"/>
      <c r="Z1031" s="36"/>
      <c r="AA1031" s="36"/>
      <c r="AB1031" s="36"/>
      <c r="AC1031" s="36"/>
      <c r="AD1031" s="36"/>
      <c r="AE1031" s="36"/>
      <c r="AR1031" s="191" t="s">
        <v>258</v>
      </c>
      <c r="AT1031" s="191" t="s">
        <v>149</v>
      </c>
      <c r="AU1031" s="191" t="s">
        <v>81</v>
      </c>
      <c r="AY1031" s="19" t="s">
        <v>146</v>
      </c>
      <c r="BE1031" s="192">
        <f>IF(N1031="základní",J1031,0)</f>
        <v>0</v>
      </c>
      <c r="BF1031" s="192">
        <f>IF(N1031="snížená",J1031,0)</f>
        <v>0</v>
      </c>
      <c r="BG1031" s="192">
        <f>IF(N1031="zákl. přenesená",J1031,0)</f>
        <v>0</v>
      </c>
      <c r="BH1031" s="192">
        <f>IF(N1031="sníž. přenesená",J1031,0)</f>
        <v>0</v>
      </c>
      <c r="BI1031" s="192">
        <f>IF(N1031="nulová",J1031,0)</f>
        <v>0</v>
      </c>
      <c r="BJ1031" s="19" t="s">
        <v>79</v>
      </c>
      <c r="BK1031" s="192">
        <f>ROUND(I1031*H1031,2)</f>
        <v>0</v>
      </c>
      <c r="BL1031" s="19" t="s">
        <v>258</v>
      </c>
      <c r="BM1031" s="191" t="s">
        <v>1040</v>
      </c>
    </row>
    <row r="1032" spans="1:65" s="2" customFormat="1" ht="11.25">
      <c r="A1032" s="36"/>
      <c r="B1032" s="37"/>
      <c r="C1032" s="38"/>
      <c r="D1032" s="193" t="s">
        <v>156</v>
      </c>
      <c r="E1032" s="38"/>
      <c r="F1032" s="194" t="s">
        <v>1041</v>
      </c>
      <c r="G1032" s="38"/>
      <c r="H1032" s="38"/>
      <c r="I1032" s="195"/>
      <c r="J1032" s="38"/>
      <c r="K1032" s="38"/>
      <c r="L1032" s="41"/>
      <c r="M1032" s="196"/>
      <c r="N1032" s="197"/>
      <c r="O1032" s="66"/>
      <c r="P1032" s="66"/>
      <c r="Q1032" s="66"/>
      <c r="R1032" s="66"/>
      <c r="S1032" s="66"/>
      <c r="T1032" s="67"/>
      <c r="U1032" s="36"/>
      <c r="V1032" s="36"/>
      <c r="W1032" s="36"/>
      <c r="X1032" s="36"/>
      <c r="Y1032" s="36"/>
      <c r="Z1032" s="36"/>
      <c r="AA1032" s="36"/>
      <c r="AB1032" s="36"/>
      <c r="AC1032" s="36"/>
      <c r="AD1032" s="36"/>
      <c r="AE1032" s="36"/>
      <c r="AT1032" s="19" t="s">
        <v>156</v>
      </c>
      <c r="AU1032" s="19" t="s">
        <v>81</v>
      </c>
    </row>
    <row r="1033" spans="1:65" s="13" customFormat="1" ht="11.25">
      <c r="B1033" s="198"/>
      <c r="C1033" s="199"/>
      <c r="D1033" s="200" t="s">
        <v>158</v>
      </c>
      <c r="E1033" s="201" t="s">
        <v>19</v>
      </c>
      <c r="F1033" s="202" t="s">
        <v>159</v>
      </c>
      <c r="G1033" s="199"/>
      <c r="H1033" s="201" t="s">
        <v>19</v>
      </c>
      <c r="I1033" s="203"/>
      <c r="J1033" s="199"/>
      <c r="K1033" s="199"/>
      <c r="L1033" s="204"/>
      <c r="M1033" s="205"/>
      <c r="N1033" s="206"/>
      <c r="O1033" s="206"/>
      <c r="P1033" s="206"/>
      <c r="Q1033" s="206"/>
      <c r="R1033" s="206"/>
      <c r="S1033" s="206"/>
      <c r="T1033" s="207"/>
      <c r="AT1033" s="208" t="s">
        <v>158</v>
      </c>
      <c r="AU1033" s="208" t="s">
        <v>81</v>
      </c>
      <c r="AV1033" s="13" t="s">
        <v>79</v>
      </c>
      <c r="AW1033" s="13" t="s">
        <v>33</v>
      </c>
      <c r="AX1033" s="13" t="s">
        <v>72</v>
      </c>
      <c r="AY1033" s="208" t="s">
        <v>146</v>
      </c>
    </row>
    <row r="1034" spans="1:65" s="13" customFormat="1" ht="11.25">
      <c r="B1034" s="198"/>
      <c r="C1034" s="199"/>
      <c r="D1034" s="200" t="s">
        <v>158</v>
      </c>
      <c r="E1034" s="201" t="s">
        <v>19</v>
      </c>
      <c r="F1034" s="202" t="s">
        <v>1034</v>
      </c>
      <c r="G1034" s="199"/>
      <c r="H1034" s="201" t="s">
        <v>19</v>
      </c>
      <c r="I1034" s="203"/>
      <c r="J1034" s="199"/>
      <c r="K1034" s="199"/>
      <c r="L1034" s="204"/>
      <c r="M1034" s="205"/>
      <c r="N1034" s="206"/>
      <c r="O1034" s="206"/>
      <c r="P1034" s="206"/>
      <c r="Q1034" s="206"/>
      <c r="R1034" s="206"/>
      <c r="S1034" s="206"/>
      <c r="T1034" s="207"/>
      <c r="AT1034" s="208" t="s">
        <v>158</v>
      </c>
      <c r="AU1034" s="208" t="s">
        <v>81</v>
      </c>
      <c r="AV1034" s="13" t="s">
        <v>79</v>
      </c>
      <c r="AW1034" s="13" t="s">
        <v>33</v>
      </c>
      <c r="AX1034" s="13" t="s">
        <v>72</v>
      </c>
      <c r="AY1034" s="208" t="s">
        <v>146</v>
      </c>
    </row>
    <row r="1035" spans="1:65" s="13" customFormat="1" ht="11.25">
      <c r="B1035" s="198"/>
      <c r="C1035" s="199"/>
      <c r="D1035" s="200" t="s">
        <v>158</v>
      </c>
      <c r="E1035" s="201" t="s">
        <v>19</v>
      </c>
      <c r="F1035" s="202" t="s">
        <v>160</v>
      </c>
      <c r="G1035" s="199"/>
      <c r="H1035" s="201" t="s">
        <v>19</v>
      </c>
      <c r="I1035" s="203"/>
      <c r="J1035" s="199"/>
      <c r="K1035" s="199"/>
      <c r="L1035" s="204"/>
      <c r="M1035" s="205"/>
      <c r="N1035" s="206"/>
      <c r="O1035" s="206"/>
      <c r="P1035" s="206"/>
      <c r="Q1035" s="206"/>
      <c r="R1035" s="206"/>
      <c r="S1035" s="206"/>
      <c r="T1035" s="207"/>
      <c r="AT1035" s="208" t="s">
        <v>158</v>
      </c>
      <c r="AU1035" s="208" t="s">
        <v>81</v>
      </c>
      <c r="AV1035" s="13" t="s">
        <v>79</v>
      </c>
      <c r="AW1035" s="13" t="s">
        <v>33</v>
      </c>
      <c r="AX1035" s="13" t="s">
        <v>72</v>
      </c>
      <c r="AY1035" s="208" t="s">
        <v>146</v>
      </c>
    </row>
    <row r="1036" spans="1:65" s="13" customFormat="1" ht="11.25">
      <c r="B1036" s="198"/>
      <c r="C1036" s="199"/>
      <c r="D1036" s="200" t="s">
        <v>158</v>
      </c>
      <c r="E1036" s="201" t="s">
        <v>19</v>
      </c>
      <c r="F1036" s="202" t="s">
        <v>1042</v>
      </c>
      <c r="G1036" s="199"/>
      <c r="H1036" s="201" t="s">
        <v>19</v>
      </c>
      <c r="I1036" s="203"/>
      <c r="J1036" s="199"/>
      <c r="K1036" s="199"/>
      <c r="L1036" s="204"/>
      <c r="M1036" s="205"/>
      <c r="N1036" s="206"/>
      <c r="O1036" s="206"/>
      <c r="P1036" s="206"/>
      <c r="Q1036" s="206"/>
      <c r="R1036" s="206"/>
      <c r="S1036" s="206"/>
      <c r="T1036" s="207"/>
      <c r="AT1036" s="208" t="s">
        <v>158</v>
      </c>
      <c r="AU1036" s="208" t="s">
        <v>81</v>
      </c>
      <c r="AV1036" s="13" t="s">
        <v>79</v>
      </c>
      <c r="AW1036" s="13" t="s">
        <v>33</v>
      </c>
      <c r="AX1036" s="13" t="s">
        <v>72</v>
      </c>
      <c r="AY1036" s="208" t="s">
        <v>146</v>
      </c>
    </row>
    <row r="1037" spans="1:65" s="14" customFormat="1" ht="11.25">
      <c r="B1037" s="209"/>
      <c r="C1037" s="210"/>
      <c r="D1037" s="200" t="s">
        <v>158</v>
      </c>
      <c r="E1037" s="211" t="s">
        <v>19</v>
      </c>
      <c r="F1037" s="212" t="s">
        <v>985</v>
      </c>
      <c r="G1037" s="210"/>
      <c r="H1037" s="213">
        <v>19.11</v>
      </c>
      <c r="I1037" s="214"/>
      <c r="J1037" s="210"/>
      <c r="K1037" s="210"/>
      <c r="L1037" s="215"/>
      <c r="M1037" s="216"/>
      <c r="N1037" s="217"/>
      <c r="O1037" s="217"/>
      <c r="P1037" s="217"/>
      <c r="Q1037" s="217"/>
      <c r="R1037" s="217"/>
      <c r="S1037" s="217"/>
      <c r="T1037" s="218"/>
      <c r="AT1037" s="219" t="s">
        <v>158</v>
      </c>
      <c r="AU1037" s="219" t="s">
        <v>81</v>
      </c>
      <c r="AV1037" s="14" t="s">
        <v>81</v>
      </c>
      <c r="AW1037" s="14" t="s">
        <v>33</v>
      </c>
      <c r="AX1037" s="14" t="s">
        <v>72</v>
      </c>
      <c r="AY1037" s="219" t="s">
        <v>146</v>
      </c>
    </row>
    <row r="1038" spans="1:65" s="15" customFormat="1" ht="11.25">
      <c r="B1038" s="220"/>
      <c r="C1038" s="221"/>
      <c r="D1038" s="200" t="s">
        <v>158</v>
      </c>
      <c r="E1038" s="222" t="s">
        <v>19</v>
      </c>
      <c r="F1038" s="223" t="s">
        <v>162</v>
      </c>
      <c r="G1038" s="221"/>
      <c r="H1038" s="224">
        <v>19.11</v>
      </c>
      <c r="I1038" s="225"/>
      <c r="J1038" s="221"/>
      <c r="K1038" s="221"/>
      <c r="L1038" s="226"/>
      <c r="M1038" s="227"/>
      <c r="N1038" s="228"/>
      <c r="O1038" s="228"/>
      <c r="P1038" s="228"/>
      <c r="Q1038" s="228"/>
      <c r="R1038" s="228"/>
      <c r="S1038" s="228"/>
      <c r="T1038" s="229"/>
      <c r="AT1038" s="230" t="s">
        <v>158</v>
      </c>
      <c r="AU1038" s="230" t="s">
        <v>81</v>
      </c>
      <c r="AV1038" s="15" t="s">
        <v>154</v>
      </c>
      <c r="AW1038" s="15" t="s">
        <v>4</v>
      </c>
      <c r="AX1038" s="15" t="s">
        <v>79</v>
      </c>
      <c r="AY1038" s="230" t="s">
        <v>146</v>
      </c>
    </row>
    <row r="1039" spans="1:65" s="2" customFormat="1" ht="24.2" customHeight="1">
      <c r="A1039" s="36"/>
      <c r="B1039" s="37"/>
      <c r="C1039" s="180" t="s">
        <v>1043</v>
      </c>
      <c r="D1039" s="180" t="s">
        <v>149</v>
      </c>
      <c r="E1039" s="181" t="s">
        <v>1044</v>
      </c>
      <c r="F1039" s="182" t="s">
        <v>1045</v>
      </c>
      <c r="G1039" s="183" t="s">
        <v>227</v>
      </c>
      <c r="H1039" s="184">
        <v>2</v>
      </c>
      <c r="I1039" s="185"/>
      <c r="J1039" s="186">
        <f>ROUND(I1039*H1039,2)</f>
        <v>0</v>
      </c>
      <c r="K1039" s="182" t="s">
        <v>153</v>
      </c>
      <c r="L1039" s="41"/>
      <c r="M1039" s="187" t="s">
        <v>19</v>
      </c>
      <c r="N1039" s="188" t="s">
        <v>43</v>
      </c>
      <c r="O1039" s="66"/>
      <c r="P1039" s="189">
        <f>O1039*H1039</f>
        <v>0</v>
      </c>
      <c r="Q1039" s="189">
        <v>3.6000000000000002E-4</v>
      </c>
      <c r="R1039" s="189">
        <f>Q1039*H1039</f>
        <v>7.2000000000000005E-4</v>
      </c>
      <c r="S1039" s="189">
        <v>0</v>
      </c>
      <c r="T1039" s="190">
        <f>S1039*H1039</f>
        <v>0</v>
      </c>
      <c r="U1039" s="36"/>
      <c r="V1039" s="36"/>
      <c r="W1039" s="36"/>
      <c r="X1039" s="36"/>
      <c r="Y1039" s="36"/>
      <c r="Z1039" s="36"/>
      <c r="AA1039" s="36"/>
      <c r="AB1039" s="36"/>
      <c r="AC1039" s="36"/>
      <c r="AD1039" s="36"/>
      <c r="AE1039" s="36"/>
      <c r="AR1039" s="191" t="s">
        <v>258</v>
      </c>
      <c r="AT1039" s="191" t="s">
        <v>149</v>
      </c>
      <c r="AU1039" s="191" t="s">
        <v>81</v>
      </c>
      <c r="AY1039" s="19" t="s">
        <v>146</v>
      </c>
      <c r="BE1039" s="192">
        <f>IF(N1039="základní",J1039,0)</f>
        <v>0</v>
      </c>
      <c r="BF1039" s="192">
        <f>IF(N1039="snížená",J1039,0)</f>
        <v>0</v>
      </c>
      <c r="BG1039" s="192">
        <f>IF(N1039="zákl. přenesená",J1039,0)</f>
        <v>0</v>
      </c>
      <c r="BH1039" s="192">
        <f>IF(N1039="sníž. přenesená",J1039,0)</f>
        <v>0</v>
      </c>
      <c r="BI1039" s="192">
        <f>IF(N1039="nulová",J1039,0)</f>
        <v>0</v>
      </c>
      <c r="BJ1039" s="19" t="s">
        <v>79</v>
      </c>
      <c r="BK1039" s="192">
        <f>ROUND(I1039*H1039,2)</f>
        <v>0</v>
      </c>
      <c r="BL1039" s="19" t="s">
        <v>258</v>
      </c>
      <c r="BM1039" s="191" t="s">
        <v>1046</v>
      </c>
    </row>
    <row r="1040" spans="1:65" s="2" customFormat="1" ht="11.25">
      <c r="A1040" s="36"/>
      <c r="B1040" s="37"/>
      <c r="C1040" s="38"/>
      <c r="D1040" s="193" t="s">
        <v>156</v>
      </c>
      <c r="E1040" s="38"/>
      <c r="F1040" s="194" t="s">
        <v>1047</v>
      </c>
      <c r="G1040" s="38"/>
      <c r="H1040" s="38"/>
      <c r="I1040" s="195"/>
      <c r="J1040" s="38"/>
      <c r="K1040" s="38"/>
      <c r="L1040" s="41"/>
      <c r="M1040" s="196"/>
      <c r="N1040" s="197"/>
      <c r="O1040" s="66"/>
      <c r="P1040" s="66"/>
      <c r="Q1040" s="66"/>
      <c r="R1040" s="66"/>
      <c r="S1040" s="66"/>
      <c r="T1040" s="67"/>
      <c r="U1040" s="36"/>
      <c r="V1040" s="36"/>
      <c r="W1040" s="36"/>
      <c r="X1040" s="36"/>
      <c r="Y1040" s="36"/>
      <c r="Z1040" s="36"/>
      <c r="AA1040" s="36"/>
      <c r="AB1040" s="36"/>
      <c r="AC1040" s="36"/>
      <c r="AD1040" s="36"/>
      <c r="AE1040" s="36"/>
      <c r="AT1040" s="19" t="s">
        <v>156</v>
      </c>
      <c r="AU1040" s="19" t="s">
        <v>81</v>
      </c>
    </row>
    <row r="1041" spans="1:65" s="13" customFormat="1" ht="11.25">
      <c r="B1041" s="198"/>
      <c r="C1041" s="199"/>
      <c r="D1041" s="200" t="s">
        <v>158</v>
      </c>
      <c r="E1041" s="201" t="s">
        <v>19</v>
      </c>
      <c r="F1041" s="202" t="s">
        <v>159</v>
      </c>
      <c r="G1041" s="199"/>
      <c r="H1041" s="201" t="s">
        <v>19</v>
      </c>
      <c r="I1041" s="203"/>
      <c r="J1041" s="199"/>
      <c r="K1041" s="199"/>
      <c r="L1041" s="204"/>
      <c r="M1041" s="205"/>
      <c r="N1041" s="206"/>
      <c r="O1041" s="206"/>
      <c r="P1041" s="206"/>
      <c r="Q1041" s="206"/>
      <c r="R1041" s="206"/>
      <c r="S1041" s="206"/>
      <c r="T1041" s="207"/>
      <c r="AT1041" s="208" t="s">
        <v>158</v>
      </c>
      <c r="AU1041" s="208" t="s">
        <v>81</v>
      </c>
      <c r="AV1041" s="13" t="s">
        <v>79</v>
      </c>
      <c r="AW1041" s="13" t="s">
        <v>33</v>
      </c>
      <c r="AX1041" s="13" t="s">
        <v>72</v>
      </c>
      <c r="AY1041" s="208" t="s">
        <v>146</v>
      </c>
    </row>
    <row r="1042" spans="1:65" s="13" customFormat="1" ht="11.25">
      <c r="B1042" s="198"/>
      <c r="C1042" s="199"/>
      <c r="D1042" s="200" t="s">
        <v>158</v>
      </c>
      <c r="E1042" s="201" t="s">
        <v>19</v>
      </c>
      <c r="F1042" s="202" t="s">
        <v>1034</v>
      </c>
      <c r="G1042" s="199"/>
      <c r="H1042" s="201" t="s">
        <v>19</v>
      </c>
      <c r="I1042" s="203"/>
      <c r="J1042" s="199"/>
      <c r="K1042" s="199"/>
      <c r="L1042" s="204"/>
      <c r="M1042" s="205"/>
      <c r="N1042" s="206"/>
      <c r="O1042" s="206"/>
      <c r="P1042" s="206"/>
      <c r="Q1042" s="206"/>
      <c r="R1042" s="206"/>
      <c r="S1042" s="206"/>
      <c r="T1042" s="207"/>
      <c r="AT1042" s="208" t="s">
        <v>158</v>
      </c>
      <c r="AU1042" s="208" t="s">
        <v>81</v>
      </c>
      <c r="AV1042" s="13" t="s">
        <v>79</v>
      </c>
      <c r="AW1042" s="13" t="s">
        <v>33</v>
      </c>
      <c r="AX1042" s="13" t="s">
        <v>72</v>
      </c>
      <c r="AY1042" s="208" t="s">
        <v>146</v>
      </c>
    </row>
    <row r="1043" spans="1:65" s="13" customFormat="1" ht="11.25">
      <c r="B1043" s="198"/>
      <c r="C1043" s="199"/>
      <c r="D1043" s="200" t="s">
        <v>158</v>
      </c>
      <c r="E1043" s="201" t="s">
        <v>19</v>
      </c>
      <c r="F1043" s="202" t="s">
        <v>160</v>
      </c>
      <c r="G1043" s="199"/>
      <c r="H1043" s="201" t="s">
        <v>19</v>
      </c>
      <c r="I1043" s="203"/>
      <c r="J1043" s="199"/>
      <c r="K1043" s="199"/>
      <c r="L1043" s="204"/>
      <c r="M1043" s="205"/>
      <c r="N1043" s="206"/>
      <c r="O1043" s="206"/>
      <c r="P1043" s="206"/>
      <c r="Q1043" s="206"/>
      <c r="R1043" s="206"/>
      <c r="S1043" s="206"/>
      <c r="T1043" s="207"/>
      <c r="AT1043" s="208" t="s">
        <v>158</v>
      </c>
      <c r="AU1043" s="208" t="s">
        <v>81</v>
      </c>
      <c r="AV1043" s="13" t="s">
        <v>79</v>
      </c>
      <c r="AW1043" s="13" t="s">
        <v>33</v>
      </c>
      <c r="AX1043" s="13" t="s">
        <v>72</v>
      </c>
      <c r="AY1043" s="208" t="s">
        <v>146</v>
      </c>
    </row>
    <row r="1044" spans="1:65" s="13" customFormat="1" ht="11.25">
      <c r="B1044" s="198"/>
      <c r="C1044" s="199"/>
      <c r="D1044" s="200" t="s">
        <v>158</v>
      </c>
      <c r="E1044" s="201" t="s">
        <v>19</v>
      </c>
      <c r="F1044" s="202" t="s">
        <v>1048</v>
      </c>
      <c r="G1044" s="199"/>
      <c r="H1044" s="201" t="s">
        <v>19</v>
      </c>
      <c r="I1044" s="203"/>
      <c r="J1044" s="199"/>
      <c r="K1044" s="199"/>
      <c r="L1044" s="204"/>
      <c r="M1044" s="205"/>
      <c r="N1044" s="206"/>
      <c r="O1044" s="206"/>
      <c r="P1044" s="206"/>
      <c r="Q1044" s="206"/>
      <c r="R1044" s="206"/>
      <c r="S1044" s="206"/>
      <c r="T1044" s="207"/>
      <c r="AT1044" s="208" t="s">
        <v>158</v>
      </c>
      <c r="AU1044" s="208" t="s">
        <v>81</v>
      </c>
      <c r="AV1044" s="13" t="s">
        <v>79</v>
      </c>
      <c r="AW1044" s="13" t="s">
        <v>33</v>
      </c>
      <c r="AX1044" s="13" t="s">
        <v>72</v>
      </c>
      <c r="AY1044" s="208" t="s">
        <v>146</v>
      </c>
    </row>
    <row r="1045" spans="1:65" s="14" customFormat="1" ht="11.25">
      <c r="B1045" s="209"/>
      <c r="C1045" s="210"/>
      <c r="D1045" s="200" t="s">
        <v>158</v>
      </c>
      <c r="E1045" s="211" t="s">
        <v>19</v>
      </c>
      <c r="F1045" s="212" t="s">
        <v>81</v>
      </c>
      <c r="G1045" s="210"/>
      <c r="H1045" s="213">
        <v>2</v>
      </c>
      <c r="I1045" s="214"/>
      <c r="J1045" s="210"/>
      <c r="K1045" s="210"/>
      <c r="L1045" s="215"/>
      <c r="M1045" s="216"/>
      <c r="N1045" s="217"/>
      <c r="O1045" s="217"/>
      <c r="P1045" s="217"/>
      <c r="Q1045" s="217"/>
      <c r="R1045" s="217"/>
      <c r="S1045" s="217"/>
      <c r="T1045" s="218"/>
      <c r="AT1045" s="219" t="s">
        <v>158</v>
      </c>
      <c r="AU1045" s="219" t="s">
        <v>81</v>
      </c>
      <c r="AV1045" s="14" t="s">
        <v>81</v>
      </c>
      <c r="AW1045" s="14" t="s">
        <v>33</v>
      </c>
      <c r="AX1045" s="14" t="s">
        <v>72</v>
      </c>
      <c r="AY1045" s="219" t="s">
        <v>146</v>
      </c>
    </row>
    <row r="1046" spans="1:65" s="15" customFormat="1" ht="11.25">
      <c r="B1046" s="220"/>
      <c r="C1046" s="221"/>
      <c r="D1046" s="200" t="s">
        <v>158</v>
      </c>
      <c r="E1046" s="222" t="s">
        <v>19</v>
      </c>
      <c r="F1046" s="223" t="s">
        <v>162</v>
      </c>
      <c r="G1046" s="221"/>
      <c r="H1046" s="224">
        <v>2</v>
      </c>
      <c r="I1046" s="225"/>
      <c r="J1046" s="221"/>
      <c r="K1046" s="221"/>
      <c r="L1046" s="226"/>
      <c r="M1046" s="227"/>
      <c r="N1046" s="228"/>
      <c r="O1046" s="228"/>
      <c r="P1046" s="228"/>
      <c r="Q1046" s="228"/>
      <c r="R1046" s="228"/>
      <c r="S1046" s="228"/>
      <c r="T1046" s="229"/>
      <c r="AT1046" s="230" t="s">
        <v>158</v>
      </c>
      <c r="AU1046" s="230" t="s">
        <v>81</v>
      </c>
      <c r="AV1046" s="15" t="s">
        <v>154</v>
      </c>
      <c r="AW1046" s="15" t="s">
        <v>4</v>
      </c>
      <c r="AX1046" s="15" t="s">
        <v>79</v>
      </c>
      <c r="AY1046" s="230" t="s">
        <v>146</v>
      </c>
    </row>
    <row r="1047" spans="1:65" s="2" customFormat="1" ht="24.2" customHeight="1">
      <c r="A1047" s="36"/>
      <c r="B1047" s="37"/>
      <c r="C1047" s="180" t="s">
        <v>1049</v>
      </c>
      <c r="D1047" s="180" t="s">
        <v>149</v>
      </c>
      <c r="E1047" s="181" t="s">
        <v>1050</v>
      </c>
      <c r="F1047" s="182" t="s">
        <v>1051</v>
      </c>
      <c r="G1047" s="183" t="s">
        <v>294</v>
      </c>
      <c r="H1047" s="184">
        <v>6.93</v>
      </c>
      <c r="I1047" s="185"/>
      <c r="J1047" s="186">
        <f>ROUND(I1047*H1047,2)</f>
        <v>0</v>
      </c>
      <c r="K1047" s="182" t="s">
        <v>153</v>
      </c>
      <c r="L1047" s="41"/>
      <c r="M1047" s="187" t="s">
        <v>19</v>
      </c>
      <c r="N1047" s="188" t="s">
        <v>43</v>
      </c>
      <c r="O1047" s="66"/>
      <c r="P1047" s="189">
        <f>O1047*H1047</f>
        <v>0</v>
      </c>
      <c r="Q1047" s="189">
        <v>2.1700000000000001E-3</v>
      </c>
      <c r="R1047" s="189">
        <f>Q1047*H1047</f>
        <v>1.50381E-2</v>
      </c>
      <c r="S1047" s="189">
        <v>0</v>
      </c>
      <c r="T1047" s="190">
        <f>S1047*H1047</f>
        <v>0</v>
      </c>
      <c r="U1047" s="36"/>
      <c r="V1047" s="36"/>
      <c r="W1047" s="36"/>
      <c r="X1047" s="36"/>
      <c r="Y1047" s="36"/>
      <c r="Z1047" s="36"/>
      <c r="AA1047" s="36"/>
      <c r="AB1047" s="36"/>
      <c r="AC1047" s="36"/>
      <c r="AD1047" s="36"/>
      <c r="AE1047" s="36"/>
      <c r="AR1047" s="191" t="s">
        <v>258</v>
      </c>
      <c r="AT1047" s="191" t="s">
        <v>149</v>
      </c>
      <c r="AU1047" s="191" t="s">
        <v>81</v>
      </c>
      <c r="AY1047" s="19" t="s">
        <v>146</v>
      </c>
      <c r="BE1047" s="192">
        <f>IF(N1047="základní",J1047,0)</f>
        <v>0</v>
      </c>
      <c r="BF1047" s="192">
        <f>IF(N1047="snížená",J1047,0)</f>
        <v>0</v>
      </c>
      <c r="BG1047" s="192">
        <f>IF(N1047="zákl. přenesená",J1047,0)</f>
        <v>0</v>
      </c>
      <c r="BH1047" s="192">
        <f>IF(N1047="sníž. přenesená",J1047,0)</f>
        <v>0</v>
      </c>
      <c r="BI1047" s="192">
        <f>IF(N1047="nulová",J1047,0)</f>
        <v>0</v>
      </c>
      <c r="BJ1047" s="19" t="s">
        <v>79</v>
      </c>
      <c r="BK1047" s="192">
        <f>ROUND(I1047*H1047,2)</f>
        <v>0</v>
      </c>
      <c r="BL1047" s="19" t="s">
        <v>258</v>
      </c>
      <c r="BM1047" s="191" t="s">
        <v>1052</v>
      </c>
    </row>
    <row r="1048" spans="1:65" s="2" customFormat="1" ht="11.25">
      <c r="A1048" s="36"/>
      <c r="B1048" s="37"/>
      <c r="C1048" s="38"/>
      <c r="D1048" s="193" t="s">
        <v>156</v>
      </c>
      <c r="E1048" s="38"/>
      <c r="F1048" s="194" t="s">
        <v>1053</v>
      </c>
      <c r="G1048" s="38"/>
      <c r="H1048" s="38"/>
      <c r="I1048" s="195"/>
      <c r="J1048" s="38"/>
      <c r="K1048" s="38"/>
      <c r="L1048" s="41"/>
      <c r="M1048" s="196"/>
      <c r="N1048" s="197"/>
      <c r="O1048" s="66"/>
      <c r="P1048" s="66"/>
      <c r="Q1048" s="66"/>
      <c r="R1048" s="66"/>
      <c r="S1048" s="66"/>
      <c r="T1048" s="67"/>
      <c r="U1048" s="36"/>
      <c r="V1048" s="36"/>
      <c r="W1048" s="36"/>
      <c r="X1048" s="36"/>
      <c r="Y1048" s="36"/>
      <c r="Z1048" s="36"/>
      <c r="AA1048" s="36"/>
      <c r="AB1048" s="36"/>
      <c r="AC1048" s="36"/>
      <c r="AD1048" s="36"/>
      <c r="AE1048" s="36"/>
      <c r="AT1048" s="19" t="s">
        <v>156</v>
      </c>
      <c r="AU1048" s="19" t="s">
        <v>81</v>
      </c>
    </row>
    <row r="1049" spans="1:65" s="13" customFormat="1" ht="11.25">
      <c r="B1049" s="198"/>
      <c r="C1049" s="199"/>
      <c r="D1049" s="200" t="s">
        <v>158</v>
      </c>
      <c r="E1049" s="201" t="s">
        <v>19</v>
      </c>
      <c r="F1049" s="202" t="s">
        <v>159</v>
      </c>
      <c r="G1049" s="199"/>
      <c r="H1049" s="201" t="s">
        <v>19</v>
      </c>
      <c r="I1049" s="203"/>
      <c r="J1049" s="199"/>
      <c r="K1049" s="199"/>
      <c r="L1049" s="204"/>
      <c r="M1049" s="205"/>
      <c r="N1049" s="206"/>
      <c r="O1049" s="206"/>
      <c r="P1049" s="206"/>
      <c r="Q1049" s="206"/>
      <c r="R1049" s="206"/>
      <c r="S1049" s="206"/>
      <c r="T1049" s="207"/>
      <c r="AT1049" s="208" t="s">
        <v>158</v>
      </c>
      <c r="AU1049" s="208" t="s">
        <v>81</v>
      </c>
      <c r="AV1049" s="13" t="s">
        <v>79</v>
      </c>
      <c r="AW1049" s="13" t="s">
        <v>33</v>
      </c>
      <c r="AX1049" s="13" t="s">
        <v>72</v>
      </c>
      <c r="AY1049" s="208" t="s">
        <v>146</v>
      </c>
    </row>
    <row r="1050" spans="1:65" s="13" customFormat="1" ht="11.25">
      <c r="B1050" s="198"/>
      <c r="C1050" s="199"/>
      <c r="D1050" s="200" t="s">
        <v>158</v>
      </c>
      <c r="E1050" s="201" t="s">
        <v>19</v>
      </c>
      <c r="F1050" s="202" t="s">
        <v>1034</v>
      </c>
      <c r="G1050" s="199"/>
      <c r="H1050" s="201" t="s">
        <v>19</v>
      </c>
      <c r="I1050" s="203"/>
      <c r="J1050" s="199"/>
      <c r="K1050" s="199"/>
      <c r="L1050" s="204"/>
      <c r="M1050" s="205"/>
      <c r="N1050" s="206"/>
      <c r="O1050" s="206"/>
      <c r="P1050" s="206"/>
      <c r="Q1050" s="206"/>
      <c r="R1050" s="206"/>
      <c r="S1050" s="206"/>
      <c r="T1050" s="207"/>
      <c r="AT1050" s="208" t="s">
        <v>158</v>
      </c>
      <c r="AU1050" s="208" t="s">
        <v>81</v>
      </c>
      <c r="AV1050" s="13" t="s">
        <v>79</v>
      </c>
      <c r="AW1050" s="13" t="s">
        <v>33</v>
      </c>
      <c r="AX1050" s="13" t="s">
        <v>72</v>
      </c>
      <c r="AY1050" s="208" t="s">
        <v>146</v>
      </c>
    </row>
    <row r="1051" spans="1:65" s="13" customFormat="1" ht="11.25">
      <c r="B1051" s="198"/>
      <c r="C1051" s="199"/>
      <c r="D1051" s="200" t="s">
        <v>158</v>
      </c>
      <c r="E1051" s="201" t="s">
        <v>19</v>
      </c>
      <c r="F1051" s="202" t="s">
        <v>160</v>
      </c>
      <c r="G1051" s="199"/>
      <c r="H1051" s="201" t="s">
        <v>19</v>
      </c>
      <c r="I1051" s="203"/>
      <c r="J1051" s="199"/>
      <c r="K1051" s="199"/>
      <c r="L1051" s="204"/>
      <c r="M1051" s="205"/>
      <c r="N1051" s="206"/>
      <c r="O1051" s="206"/>
      <c r="P1051" s="206"/>
      <c r="Q1051" s="206"/>
      <c r="R1051" s="206"/>
      <c r="S1051" s="206"/>
      <c r="T1051" s="207"/>
      <c r="AT1051" s="208" t="s">
        <v>158</v>
      </c>
      <c r="AU1051" s="208" t="s">
        <v>81</v>
      </c>
      <c r="AV1051" s="13" t="s">
        <v>79</v>
      </c>
      <c r="AW1051" s="13" t="s">
        <v>33</v>
      </c>
      <c r="AX1051" s="13" t="s">
        <v>72</v>
      </c>
      <c r="AY1051" s="208" t="s">
        <v>146</v>
      </c>
    </row>
    <row r="1052" spans="1:65" s="13" customFormat="1" ht="11.25">
      <c r="B1052" s="198"/>
      <c r="C1052" s="199"/>
      <c r="D1052" s="200" t="s">
        <v>158</v>
      </c>
      <c r="E1052" s="201" t="s">
        <v>19</v>
      </c>
      <c r="F1052" s="202" t="s">
        <v>1054</v>
      </c>
      <c r="G1052" s="199"/>
      <c r="H1052" s="201" t="s">
        <v>19</v>
      </c>
      <c r="I1052" s="203"/>
      <c r="J1052" s="199"/>
      <c r="K1052" s="199"/>
      <c r="L1052" s="204"/>
      <c r="M1052" s="205"/>
      <c r="N1052" s="206"/>
      <c r="O1052" s="206"/>
      <c r="P1052" s="206"/>
      <c r="Q1052" s="206"/>
      <c r="R1052" s="206"/>
      <c r="S1052" s="206"/>
      <c r="T1052" s="207"/>
      <c r="AT1052" s="208" t="s">
        <v>158</v>
      </c>
      <c r="AU1052" s="208" t="s">
        <v>81</v>
      </c>
      <c r="AV1052" s="13" t="s">
        <v>79</v>
      </c>
      <c r="AW1052" s="13" t="s">
        <v>33</v>
      </c>
      <c r="AX1052" s="13" t="s">
        <v>72</v>
      </c>
      <c r="AY1052" s="208" t="s">
        <v>146</v>
      </c>
    </row>
    <row r="1053" spans="1:65" s="14" customFormat="1" ht="11.25">
      <c r="B1053" s="209"/>
      <c r="C1053" s="210"/>
      <c r="D1053" s="200" t="s">
        <v>158</v>
      </c>
      <c r="E1053" s="211" t="s">
        <v>19</v>
      </c>
      <c r="F1053" s="212" t="s">
        <v>1055</v>
      </c>
      <c r="G1053" s="210"/>
      <c r="H1053" s="213">
        <v>6.93</v>
      </c>
      <c r="I1053" s="214"/>
      <c r="J1053" s="210"/>
      <c r="K1053" s="210"/>
      <c r="L1053" s="215"/>
      <c r="M1053" s="216"/>
      <c r="N1053" s="217"/>
      <c r="O1053" s="217"/>
      <c r="P1053" s="217"/>
      <c r="Q1053" s="217"/>
      <c r="R1053" s="217"/>
      <c r="S1053" s="217"/>
      <c r="T1053" s="218"/>
      <c r="AT1053" s="219" t="s">
        <v>158</v>
      </c>
      <c r="AU1053" s="219" t="s">
        <v>81</v>
      </c>
      <c r="AV1053" s="14" t="s">
        <v>81</v>
      </c>
      <c r="AW1053" s="14" t="s">
        <v>33</v>
      </c>
      <c r="AX1053" s="14" t="s">
        <v>72</v>
      </c>
      <c r="AY1053" s="219" t="s">
        <v>146</v>
      </c>
    </row>
    <row r="1054" spans="1:65" s="15" customFormat="1" ht="11.25">
      <c r="B1054" s="220"/>
      <c r="C1054" s="221"/>
      <c r="D1054" s="200" t="s">
        <v>158</v>
      </c>
      <c r="E1054" s="222" t="s">
        <v>19</v>
      </c>
      <c r="F1054" s="223" t="s">
        <v>162</v>
      </c>
      <c r="G1054" s="221"/>
      <c r="H1054" s="224">
        <v>6.93</v>
      </c>
      <c r="I1054" s="225"/>
      <c r="J1054" s="221"/>
      <c r="K1054" s="221"/>
      <c r="L1054" s="226"/>
      <c r="M1054" s="227"/>
      <c r="N1054" s="228"/>
      <c r="O1054" s="228"/>
      <c r="P1054" s="228"/>
      <c r="Q1054" s="228"/>
      <c r="R1054" s="228"/>
      <c r="S1054" s="228"/>
      <c r="T1054" s="229"/>
      <c r="AT1054" s="230" t="s">
        <v>158</v>
      </c>
      <c r="AU1054" s="230" t="s">
        <v>81</v>
      </c>
      <c r="AV1054" s="15" t="s">
        <v>154</v>
      </c>
      <c r="AW1054" s="15" t="s">
        <v>4</v>
      </c>
      <c r="AX1054" s="15" t="s">
        <v>79</v>
      </c>
      <c r="AY1054" s="230" t="s">
        <v>146</v>
      </c>
    </row>
    <row r="1055" spans="1:65" s="2" customFormat="1" ht="24.2" customHeight="1">
      <c r="A1055" s="36"/>
      <c r="B1055" s="37"/>
      <c r="C1055" s="180" t="s">
        <v>1056</v>
      </c>
      <c r="D1055" s="180" t="s">
        <v>149</v>
      </c>
      <c r="E1055" s="181" t="s">
        <v>1057</v>
      </c>
      <c r="F1055" s="182" t="s">
        <v>1058</v>
      </c>
      <c r="G1055" s="183" t="s">
        <v>212</v>
      </c>
      <c r="H1055" s="184">
        <v>0.40799999999999997</v>
      </c>
      <c r="I1055" s="185"/>
      <c r="J1055" s="186">
        <f>ROUND(I1055*H1055,2)</f>
        <v>0</v>
      </c>
      <c r="K1055" s="182" t="s">
        <v>153</v>
      </c>
      <c r="L1055" s="41"/>
      <c r="M1055" s="187" t="s">
        <v>19</v>
      </c>
      <c r="N1055" s="188" t="s">
        <v>43</v>
      </c>
      <c r="O1055" s="66"/>
      <c r="P1055" s="189">
        <f>O1055*H1055</f>
        <v>0</v>
      </c>
      <c r="Q1055" s="189">
        <v>0</v>
      </c>
      <c r="R1055" s="189">
        <f>Q1055*H1055</f>
        <v>0</v>
      </c>
      <c r="S1055" s="189">
        <v>0</v>
      </c>
      <c r="T1055" s="190">
        <f>S1055*H1055</f>
        <v>0</v>
      </c>
      <c r="U1055" s="36"/>
      <c r="V1055" s="36"/>
      <c r="W1055" s="36"/>
      <c r="X1055" s="36"/>
      <c r="Y1055" s="36"/>
      <c r="Z1055" s="36"/>
      <c r="AA1055" s="36"/>
      <c r="AB1055" s="36"/>
      <c r="AC1055" s="36"/>
      <c r="AD1055" s="36"/>
      <c r="AE1055" s="36"/>
      <c r="AR1055" s="191" t="s">
        <v>258</v>
      </c>
      <c r="AT1055" s="191" t="s">
        <v>149</v>
      </c>
      <c r="AU1055" s="191" t="s">
        <v>81</v>
      </c>
      <c r="AY1055" s="19" t="s">
        <v>146</v>
      </c>
      <c r="BE1055" s="192">
        <f>IF(N1055="základní",J1055,0)</f>
        <v>0</v>
      </c>
      <c r="BF1055" s="192">
        <f>IF(N1055="snížená",J1055,0)</f>
        <v>0</v>
      </c>
      <c r="BG1055" s="192">
        <f>IF(N1055="zákl. přenesená",J1055,0)</f>
        <v>0</v>
      </c>
      <c r="BH1055" s="192">
        <f>IF(N1055="sníž. přenesená",J1055,0)</f>
        <v>0</v>
      </c>
      <c r="BI1055" s="192">
        <f>IF(N1055="nulová",J1055,0)</f>
        <v>0</v>
      </c>
      <c r="BJ1055" s="19" t="s">
        <v>79</v>
      </c>
      <c r="BK1055" s="192">
        <f>ROUND(I1055*H1055,2)</f>
        <v>0</v>
      </c>
      <c r="BL1055" s="19" t="s">
        <v>258</v>
      </c>
      <c r="BM1055" s="191" t="s">
        <v>1059</v>
      </c>
    </row>
    <row r="1056" spans="1:65" s="2" customFormat="1" ht="11.25">
      <c r="A1056" s="36"/>
      <c r="B1056" s="37"/>
      <c r="C1056" s="38"/>
      <c r="D1056" s="193" t="s">
        <v>156</v>
      </c>
      <c r="E1056" s="38"/>
      <c r="F1056" s="194" t="s">
        <v>1060</v>
      </c>
      <c r="G1056" s="38"/>
      <c r="H1056" s="38"/>
      <c r="I1056" s="195"/>
      <c r="J1056" s="38"/>
      <c r="K1056" s="38"/>
      <c r="L1056" s="41"/>
      <c r="M1056" s="196"/>
      <c r="N1056" s="197"/>
      <c r="O1056" s="66"/>
      <c r="P1056" s="66"/>
      <c r="Q1056" s="66"/>
      <c r="R1056" s="66"/>
      <c r="S1056" s="66"/>
      <c r="T1056" s="67"/>
      <c r="U1056" s="36"/>
      <c r="V1056" s="36"/>
      <c r="W1056" s="36"/>
      <c r="X1056" s="36"/>
      <c r="Y1056" s="36"/>
      <c r="Z1056" s="36"/>
      <c r="AA1056" s="36"/>
      <c r="AB1056" s="36"/>
      <c r="AC1056" s="36"/>
      <c r="AD1056" s="36"/>
      <c r="AE1056" s="36"/>
      <c r="AT1056" s="19" t="s">
        <v>156</v>
      </c>
      <c r="AU1056" s="19" t="s">
        <v>81</v>
      </c>
    </row>
    <row r="1057" spans="1:65" s="12" customFormat="1" ht="22.9" customHeight="1">
      <c r="B1057" s="164"/>
      <c r="C1057" s="165"/>
      <c r="D1057" s="166" t="s">
        <v>71</v>
      </c>
      <c r="E1057" s="178" t="s">
        <v>1061</v>
      </c>
      <c r="F1057" s="178" t="s">
        <v>1062</v>
      </c>
      <c r="G1057" s="165"/>
      <c r="H1057" s="165"/>
      <c r="I1057" s="168"/>
      <c r="J1057" s="179">
        <f>BK1057</f>
        <v>0</v>
      </c>
      <c r="K1057" s="165"/>
      <c r="L1057" s="170"/>
      <c r="M1057" s="171"/>
      <c r="N1057" s="172"/>
      <c r="O1057" s="172"/>
      <c r="P1057" s="173">
        <f>SUM(P1058:P1066)</f>
        <v>0</v>
      </c>
      <c r="Q1057" s="172"/>
      <c r="R1057" s="173">
        <f>SUM(R1058:R1066)</f>
        <v>1.2412400000000001E-2</v>
      </c>
      <c r="S1057" s="172"/>
      <c r="T1057" s="174">
        <f>SUM(T1058:T1066)</f>
        <v>0</v>
      </c>
      <c r="AR1057" s="175" t="s">
        <v>81</v>
      </c>
      <c r="AT1057" s="176" t="s">
        <v>71</v>
      </c>
      <c r="AU1057" s="176" t="s">
        <v>79</v>
      </c>
      <c r="AY1057" s="175" t="s">
        <v>146</v>
      </c>
      <c r="BK1057" s="177">
        <f>SUM(BK1058:BK1066)</f>
        <v>0</v>
      </c>
    </row>
    <row r="1058" spans="1:65" s="2" customFormat="1" ht="16.5" customHeight="1">
      <c r="A1058" s="36"/>
      <c r="B1058" s="37"/>
      <c r="C1058" s="180" t="s">
        <v>1063</v>
      </c>
      <c r="D1058" s="180" t="s">
        <v>149</v>
      </c>
      <c r="E1058" s="181" t="s">
        <v>1064</v>
      </c>
      <c r="F1058" s="182" t="s">
        <v>1065</v>
      </c>
      <c r="G1058" s="183" t="s">
        <v>152</v>
      </c>
      <c r="H1058" s="184">
        <v>56.42</v>
      </c>
      <c r="I1058" s="185"/>
      <c r="J1058" s="186">
        <f>ROUND(I1058*H1058,2)</f>
        <v>0</v>
      </c>
      <c r="K1058" s="182" t="s">
        <v>153</v>
      </c>
      <c r="L1058" s="41"/>
      <c r="M1058" s="187" t="s">
        <v>19</v>
      </c>
      <c r="N1058" s="188" t="s">
        <v>43</v>
      </c>
      <c r="O1058" s="66"/>
      <c r="P1058" s="189">
        <f>O1058*H1058</f>
        <v>0</v>
      </c>
      <c r="Q1058" s="189">
        <v>0</v>
      </c>
      <c r="R1058" s="189">
        <f>Q1058*H1058</f>
        <v>0</v>
      </c>
      <c r="S1058" s="189">
        <v>0</v>
      </c>
      <c r="T1058" s="190">
        <f>S1058*H1058</f>
        <v>0</v>
      </c>
      <c r="U1058" s="36"/>
      <c r="V1058" s="36"/>
      <c r="W1058" s="36"/>
      <c r="X1058" s="36"/>
      <c r="Y1058" s="36"/>
      <c r="Z1058" s="36"/>
      <c r="AA1058" s="36"/>
      <c r="AB1058" s="36"/>
      <c r="AC1058" s="36"/>
      <c r="AD1058" s="36"/>
      <c r="AE1058" s="36"/>
      <c r="AR1058" s="191" t="s">
        <v>258</v>
      </c>
      <c r="AT1058" s="191" t="s">
        <v>149</v>
      </c>
      <c r="AU1058" s="191" t="s">
        <v>81</v>
      </c>
      <c r="AY1058" s="19" t="s">
        <v>146</v>
      </c>
      <c r="BE1058" s="192">
        <f>IF(N1058="základní",J1058,0)</f>
        <v>0</v>
      </c>
      <c r="BF1058" s="192">
        <f>IF(N1058="snížená",J1058,0)</f>
        <v>0</v>
      </c>
      <c r="BG1058" s="192">
        <f>IF(N1058="zákl. přenesená",J1058,0)</f>
        <v>0</v>
      </c>
      <c r="BH1058" s="192">
        <f>IF(N1058="sníž. přenesená",J1058,0)</f>
        <v>0</v>
      </c>
      <c r="BI1058" s="192">
        <f>IF(N1058="nulová",J1058,0)</f>
        <v>0</v>
      </c>
      <c r="BJ1058" s="19" t="s">
        <v>79</v>
      </c>
      <c r="BK1058" s="192">
        <f>ROUND(I1058*H1058,2)</f>
        <v>0</v>
      </c>
      <c r="BL1058" s="19" t="s">
        <v>258</v>
      </c>
      <c r="BM1058" s="191" t="s">
        <v>1066</v>
      </c>
    </row>
    <row r="1059" spans="1:65" s="2" customFormat="1" ht="11.25">
      <c r="A1059" s="36"/>
      <c r="B1059" s="37"/>
      <c r="C1059" s="38"/>
      <c r="D1059" s="193" t="s">
        <v>156</v>
      </c>
      <c r="E1059" s="38"/>
      <c r="F1059" s="194" t="s">
        <v>1067</v>
      </c>
      <c r="G1059" s="38"/>
      <c r="H1059" s="38"/>
      <c r="I1059" s="195"/>
      <c r="J1059" s="38"/>
      <c r="K1059" s="38"/>
      <c r="L1059" s="41"/>
      <c r="M1059" s="196"/>
      <c r="N1059" s="197"/>
      <c r="O1059" s="66"/>
      <c r="P1059" s="66"/>
      <c r="Q1059" s="66"/>
      <c r="R1059" s="66"/>
      <c r="S1059" s="66"/>
      <c r="T1059" s="67"/>
      <c r="U1059" s="36"/>
      <c r="V1059" s="36"/>
      <c r="W1059" s="36"/>
      <c r="X1059" s="36"/>
      <c r="Y1059" s="36"/>
      <c r="Z1059" s="36"/>
      <c r="AA1059" s="36"/>
      <c r="AB1059" s="36"/>
      <c r="AC1059" s="36"/>
      <c r="AD1059" s="36"/>
      <c r="AE1059" s="36"/>
      <c r="AT1059" s="19" t="s">
        <v>156</v>
      </c>
      <c r="AU1059" s="19" t="s">
        <v>81</v>
      </c>
    </row>
    <row r="1060" spans="1:65" s="13" customFormat="1" ht="11.25">
      <c r="B1060" s="198"/>
      <c r="C1060" s="199"/>
      <c r="D1060" s="200" t="s">
        <v>158</v>
      </c>
      <c r="E1060" s="201" t="s">
        <v>19</v>
      </c>
      <c r="F1060" s="202" t="s">
        <v>159</v>
      </c>
      <c r="G1060" s="199"/>
      <c r="H1060" s="201" t="s">
        <v>19</v>
      </c>
      <c r="I1060" s="203"/>
      <c r="J1060" s="199"/>
      <c r="K1060" s="199"/>
      <c r="L1060" s="204"/>
      <c r="M1060" s="205"/>
      <c r="N1060" s="206"/>
      <c r="O1060" s="206"/>
      <c r="P1060" s="206"/>
      <c r="Q1060" s="206"/>
      <c r="R1060" s="206"/>
      <c r="S1060" s="206"/>
      <c r="T1060" s="207"/>
      <c r="AT1060" s="208" t="s">
        <v>158</v>
      </c>
      <c r="AU1060" s="208" t="s">
        <v>81</v>
      </c>
      <c r="AV1060" s="13" t="s">
        <v>79</v>
      </c>
      <c r="AW1060" s="13" t="s">
        <v>33</v>
      </c>
      <c r="AX1060" s="13" t="s">
        <v>72</v>
      </c>
      <c r="AY1060" s="208" t="s">
        <v>146</v>
      </c>
    </row>
    <row r="1061" spans="1:65" s="13" customFormat="1" ht="11.25">
      <c r="B1061" s="198"/>
      <c r="C1061" s="199"/>
      <c r="D1061" s="200" t="s">
        <v>158</v>
      </c>
      <c r="E1061" s="201" t="s">
        <v>19</v>
      </c>
      <c r="F1061" s="202" t="s">
        <v>160</v>
      </c>
      <c r="G1061" s="199"/>
      <c r="H1061" s="201" t="s">
        <v>19</v>
      </c>
      <c r="I1061" s="203"/>
      <c r="J1061" s="199"/>
      <c r="K1061" s="199"/>
      <c r="L1061" s="204"/>
      <c r="M1061" s="205"/>
      <c r="N1061" s="206"/>
      <c r="O1061" s="206"/>
      <c r="P1061" s="206"/>
      <c r="Q1061" s="206"/>
      <c r="R1061" s="206"/>
      <c r="S1061" s="206"/>
      <c r="T1061" s="207"/>
      <c r="AT1061" s="208" t="s">
        <v>158</v>
      </c>
      <c r="AU1061" s="208" t="s">
        <v>81</v>
      </c>
      <c r="AV1061" s="13" t="s">
        <v>79</v>
      </c>
      <c r="AW1061" s="13" t="s">
        <v>33</v>
      </c>
      <c r="AX1061" s="13" t="s">
        <v>72</v>
      </c>
      <c r="AY1061" s="208" t="s">
        <v>146</v>
      </c>
    </row>
    <row r="1062" spans="1:65" s="13" customFormat="1" ht="11.25">
      <c r="B1062" s="198"/>
      <c r="C1062" s="199"/>
      <c r="D1062" s="200" t="s">
        <v>158</v>
      </c>
      <c r="E1062" s="201" t="s">
        <v>19</v>
      </c>
      <c r="F1062" s="202" t="s">
        <v>453</v>
      </c>
      <c r="G1062" s="199"/>
      <c r="H1062" s="201" t="s">
        <v>19</v>
      </c>
      <c r="I1062" s="203"/>
      <c r="J1062" s="199"/>
      <c r="K1062" s="199"/>
      <c r="L1062" s="204"/>
      <c r="M1062" s="205"/>
      <c r="N1062" s="206"/>
      <c r="O1062" s="206"/>
      <c r="P1062" s="206"/>
      <c r="Q1062" s="206"/>
      <c r="R1062" s="206"/>
      <c r="S1062" s="206"/>
      <c r="T1062" s="207"/>
      <c r="AT1062" s="208" t="s">
        <v>158</v>
      </c>
      <c r="AU1062" s="208" t="s">
        <v>81</v>
      </c>
      <c r="AV1062" s="13" t="s">
        <v>79</v>
      </c>
      <c r="AW1062" s="13" t="s">
        <v>33</v>
      </c>
      <c r="AX1062" s="13" t="s">
        <v>72</v>
      </c>
      <c r="AY1062" s="208" t="s">
        <v>146</v>
      </c>
    </row>
    <row r="1063" spans="1:65" s="14" customFormat="1" ht="11.25">
      <c r="B1063" s="209"/>
      <c r="C1063" s="210"/>
      <c r="D1063" s="200" t="s">
        <v>158</v>
      </c>
      <c r="E1063" s="211" t="s">
        <v>19</v>
      </c>
      <c r="F1063" s="212" t="s">
        <v>455</v>
      </c>
      <c r="G1063" s="210"/>
      <c r="H1063" s="213">
        <v>56.42</v>
      </c>
      <c r="I1063" s="214"/>
      <c r="J1063" s="210"/>
      <c r="K1063" s="210"/>
      <c r="L1063" s="215"/>
      <c r="M1063" s="216"/>
      <c r="N1063" s="217"/>
      <c r="O1063" s="217"/>
      <c r="P1063" s="217"/>
      <c r="Q1063" s="217"/>
      <c r="R1063" s="217"/>
      <c r="S1063" s="217"/>
      <c r="T1063" s="218"/>
      <c r="AT1063" s="219" t="s">
        <v>158</v>
      </c>
      <c r="AU1063" s="219" t="s">
        <v>81</v>
      </c>
      <c r="AV1063" s="14" t="s">
        <v>81</v>
      </c>
      <c r="AW1063" s="14" t="s">
        <v>33</v>
      </c>
      <c r="AX1063" s="14" t="s">
        <v>72</v>
      </c>
      <c r="AY1063" s="219" t="s">
        <v>146</v>
      </c>
    </row>
    <row r="1064" spans="1:65" s="15" customFormat="1" ht="11.25">
      <c r="B1064" s="220"/>
      <c r="C1064" s="221"/>
      <c r="D1064" s="200" t="s">
        <v>158</v>
      </c>
      <c r="E1064" s="222" t="s">
        <v>19</v>
      </c>
      <c r="F1064" s="223" t="s">
        <v>162</v>
      </c>
      <c r="G1064" s="221"/>
      <c r="H1064" s="224">
        <v>56.42</v>
      </c>
      <c r="I1064" s="225"/>
      <c r="J1064" s="221"/>
      <c r="K1064" s="221"/>
      <c r="L1064" s="226"/>
      <c r="M1064" s="227"/>
      <c r="N1064" s="228"/>
      <c r="O1064" s="228"/>
      <c r="P1064" s="228"/>
      <c r="Q1064" s="228"/>
      <c r="R1064" s="228"/>
      <c r="S1064" s="228"/>
      <c r="T1064" s="229"/>
      <c r="AT1064" s="230" t="s">
        <v>158</v>
      </c>
      <c r="AU1064" s="230" t="s">
        <v>81</v>
      </c>
      <c r="AV1064" s="15" t="s">
        <v>154</v>
      </c>
      <c r="AW1064" s="15" t="s">
        <v>4</v>
      </c>
      <c r="AX1064" s="15" t="s">
        <v>79</v>
      </c>
      <c r="AY1064" s="230" t="s">
        <v>146</v>
      </c>
    </row>
    <row r="1065" spans="1:65" s="2" customFormat="1" ht="21.75" customHeight="1">
      <c r="A1065" s="36"/>
      <c r="B1065" s="37"/>
      <c r="C1065" s="231" t="s">
        <v>1068</v>
      </c>
      <c r="D1065" s="231" t="s">
        <v>239</v>
      </c>
      <c r="E1065" s="232" t="s">
        <v>1069</v>
      </c>
      <c r="F1065" s="233" t="s">
        <v>1070</v>
      </c>
      <c r="G1065" s="234" t="s">
        <v>152</v>
      </c>
      <c r="H1065" s="235">
        <v>62.061999999999998</v>
      </c>
      <c r="I1065" s="236"/>
      <c r="J1065" s="237">
        <f>ROUND(I1065*H1065,2)</f>
        <v>0</v>
      </c>
      <c r="K1065" s="233" t="s">
        <v>153</v>
      </c>
      <c r="L1065" s="238"/>
      <c r="M1065" s="239" t="s">
        <v>19</v>
      </c>
      <c r="N1065" s="240" t="s">
        <v>43</v>
      </c>
      <c r="O1065" s="66"/>
      <c r="P1065" s="189">
        <f>O1065*H1065</f>
        <v>0</v>
      </c>
      <c r="Q1065" s="189">
        <v>2.0000000000000001E-4</v>
      </c>
      <c r="R1065" s="189">
        <f>Q1065*H1065</f>
        <v>1.2412400000000001E-2</v>
      </c>
      <c r="S1065" s="189">
        <v>0</v>
      </c>
      <c r="T1065" s="190">
        <f>S1065*H1065</f>
        <v>0</v>
      </c>
      <c r="U1065" s="36"/>
      <c r="V1065" s="36"/>
      <c r="W1065" s="36"/>
      <c r="X1065" s="36"/>
      <c r="Y1065" s="36"/>
      <c r="Z1065" s="36"/>
      <c r="AA1065" s="36"/>
      <c r="AB1065" s="36"/>
      <c r="AC1065" s="36"/>
      <c r="AD1065" s="36"/>
      <c r="AE1065" s="36"/>
      <c r="AR1065" s="191" t="s">
        <v>348</v>
      </c>
      <c r="AT1065" s="191" t="s">
        <v>239</v>
      </c>
      <c r="AU1065" s="191" t="s">
        <v>81</v>
      </c>
      <c r="AY1065" s="19" t="s">
        <v>146</v>
      </c>
      <c r="BE1065" s="192">
        <f>IF(N1065="základní",J1065,0)</f>
        <v>0</v>
      </c>
      <c r="BF1065" s="192">
        <f>IF(N1065="snížená",J1065,0)</f>
        <v>0</v>
      </c>
      <c r="BG1065" s="192">
        <f>IF(N1065="zákl. přenesená",J1065,0)</f>
        <v>0</v>
      </c>
      <c r="BH1065" s="192">
        <f>IF(N1065="sníž. přenesená",J1065,0)</f>
        <v>0</v>
      </c>
      <c r="BI1065" s="192">
        <f>IF(N1065="nulová",J1065,0)</f>
        <v>0</v>
      </c>
      <c r="BJ1065" s="19" t="s">
        <v>79</v>
      </c>
      <c r="BK1065" s="192">
        <f>ROUND(I1065*H1065,2)</f>
        <v>0</v>
      </c>
      <c r="BL1065" s="19" t="s">
        <v>258</v>
      </c>
      <c r="BM1065" s="191" t="s">
        <v>1071</v>
      </c>
    </row>
    <row r="1066" spans="1:65" s="14" customFormat="1" ht="11.25">
      <c r="B1066" s="209"/>
      <c r="C1066" s="210"/>
      <c r="D1066" s="200" t="s">
        <v>158</v>
      </c>
      <c r="E1066" s="211" t="s">
        <v>19</v>
      </c>
      <c r="F1066" s="212" t="s">
        <v>1072</v>
      </c>
      <c r="G1066" s="210"/>
      <c r="H1066" s="213">
        <v>62.061999999999998</v>
      </c>
      <c r="I1066" s="214"/>
      <c r="J1066" s="210"/>
      <c r="K1066" s="210"/>
      <c r="L1066" s="215"/>
      <c r="M1066" s="216"/>
      <c r="N1066" s="217"/>
      <c r="O1066" s="217"/>
      <c r="P1066" s="217"/>
      <c r="Q1066" s="217"/>
      <c r="R1066" s="217"/>
      <c r="S1066" s="217"/>
      <c r="T1066" s="218"/>
      <c r="AT1066" s="219" t="s">
        <v>158</v>
      </c>
      <c r="AU1066" s="219" t="s">
        <v>81</v>
      </c>
      <c r="AV1066" s="14" t="s">
        <v>81</v>
      </c>
      <c r="AW1066" s="14" t="s">
        <v>33</v>
      </c>
      <c r="AX1066" s="14" t="s">
        <v>79</v>
      </c>
      <c r="AY1066" s="219" t="s">
        <v>146</v>
      </c>
    </row>
    <row r="1067" spans="1:65" s="12" customFormat="1" ht="22.9" customHeight="1">
      <c r="B1067" s="164"/>
      <c r="C1067" s="165"/>
      <c r="D1067" s="166" t="s">
        <v>71</v>
      </c>
      <c r="E1067" s="178" t="s">
        <v>1073</v>
      </c>
      <c r="F1067" s="178" t="s">
        <v>1074</v>
      </c>
      <c r="G1067" s="165"/>
      <c r="H1067" s="165"/>
      <c r="I1067" s="168"/>
      <c r="J1067" s="179">
        <f>BK1067</f>
        <v>0</v>
      </c>
      <c r="K1067" s="165"/>
      <c r="L1067" s="170"/>
      <c r="M1067" s="171"/>
      <c r="N1067" s="172"/>
      <c r="O1067" s="172"/>
      <c r="P1067" s="173">
        <f>SUM(P1068:P1137)</f>
        <v>0</v>
      </c>
      <c r="Q1067" s="172"/>
      <c r="R1067" s="173">
        <f>SUM(R1068:R1137)</f>
        <v>0.20046409000000001</v>
      </c>
      <c r="S1067" s="172"/>
      <c r="T1067" s="174">
        <f>SUM(T1068:T1137)</f>
        <v>0</v>
      </c>
      <c r="AR1067" s="175" t="s">
        <v>81</v>
      </c>
      <c r="AT1067" s="176" t="s">
        <v>71</v>
      </c>
      <c r="AU1067" s="176" t="s">
        <v>79</v>
      </c>
      <c r="AY1067" s="175" t="s">
        <v>146</v>
      </c>
      <c r="BK1067" s="177">
        <f>SUM(BK1068:BK1137)</f>
        <v>0</v>
      </c>
    </row>
    <row r="1068" spans="1:65" s="2" customFormat="1" ht="16.5" customHeight="1">
      <c r="A1068" s="36"/>
      <c r="B1068" s="37"/>
      <c r="C1068" s="180" t="s">
        <v>1075</v>
      </c>
      <c r="D1068" s="180" t="s">
        <v>149</v>
      </c>
      <c r="E1068" s="181" t="s">
        <v>1076</v>
      </c>
      <c r="F1068" s="182" t="s">
        <v>1077</v>
      </c>
      <c r="G1068" s="183" t="s">
        <v>152</v>
      </c>
      <c r="H1068" s="184">
        <v>0.79200000000000004</v>
      </c>
      <c r="I1068" s="185"/>
      <c r="J1068" s="186">
        <f>ROUND(I1068*H1068,2)</f>
        <v>0</v>
      </c>
      <c r="K1068" s="182" t="s">
        <v>153</v>
      </c>
      <c r="L1068" s="41"/>
      <c r="M1068" s="187" t="s">
        <v>19</v>
      </c>
      <c r="N1068" s="188" t="s">
        <v>43</v>
      </c>
      <c r="O1068" s="66"/>
      <c r="P1068" s="189">
        <f>O1068*H1068</f>
        <v>0</v>
      </c>
      <c r="Q1068" s="189">
        <v>0</v>
      </c>
      <c r="R1068" s="189">
        <f>Q1068*H1068</f>
        <v>0</v>
      </c>
      <c r="S1068" s="189">
        <v>0</v>
      </c>
      <c r="T1068" s="190">
        <f>S1068*H1068</f>
        <v>0</v>
      </c>
      <c r="U1068" s="36"/>
      <c r="V1068" s="36"/>
      <c r="W1068" s="36"/>
      <c r="X1068" s="36"/>
      <c r="Y1068" s="36"/>
      <c r="Z1068" s="36"/>
      <c r="AA1068" s="36"/>
      <c r="AB1068" s="36"/>
      <c r="AC1068" s="36"/>
      <c r="AD1068" s="36"/>
      <c r="AE1068" s="36"/>
      <c r="AR1068" s="191" t="s">
        <v>258</v>
      </c>
      <c r="AT1068" s="191" t="s">
        <v>149</v>
      </c>
      <c r="AU1068" s="191" t="s">
        <v>81</v>
      </c>
      <c r="AY1068" s="19" t="s">
        <v>146</v>
      </c>
      <c r="BE1068" s="192">
        <f>IF(N1068="základní",J1068,0)</f>
        <v>0</v>
      </c>
      <c r="BF1068" s="192">
        <f>IF(N1068="snížená",J1068,0)</f>
        <v>0</v>
      </c>
      <c r="BG1068" s="192">
        <f>IF(N1068="zákl. přenesená",J1068,0)</f>
        <v>0</v>
      </c>
      <c r="BH1068" s="192">
        <f>IF(N1068="sníž. přenesená",J1068,0)</f>
        <v>0</v>
      </c>
      <c r="BI1068" s="192">
        <f>IF(N1068="nulová",J1068,0)</f>
        <v>0</v>
      </c>
      <c r="BJ1068" s="19" t="s">
        <v>79</v>
      </c>
      <c r="BK1068" s="192">
        <f>ROUND(I1068*H1068,2)</f>
        <v>0</v>
      </c>
      <c r="BL1068" s="19" t="s">
        <v>258</v>
      </c>
      <c r="BM1068" s="191" t="s">
        <v>1078</v>
      </c>
    </row>
    <row r="1069" spans="1:65" s="2" customFormat="1" ht="11.25">
      <c r="A1069" s="36"/>
      <c r="B1069" s="37"/>
      <c r="C1069" s="38"/>
      <c r="D1069" s="193" t="s">
        <v>156</v>
      </c>
      <c r="E1069" s="38"/>
      <c r="F1069" s="194" t="s">
        <v>1079</v>
      </c>
      <c r="G1069" s="38"/>
      <c r="H1069" s="38"/>
      <c r="I1069" s="195"/>
      <c r="J1069" s="38"/>
      <c r="K1069" s="38"/>
      <c r="L1069" s="41"/>
      <c r="M1069" s="196"/>
      <c r="N1069" s="197"/>
      <c r="O1069" s="66"/>
      <c r="P1069" s="66"/>
      <c r="Q1069" s="66"/>
      <c r="R1069" s="66"/>
      <c r="S1069" s="66"/>
      <c r="T1069" s="67"/>
      <c r="U1069" s="36"/>
      <c r="V1069" s="36"/>
      <c r="W1069" s="36"/>
      <c r="X1069" s="36"/>
      <c r="Y1069" s="36"/>
      <c r="Z1069" s="36"/>
      <c r="AA1069" s="36"/>
      <c r="AB1069" s="36"/>
      <c r="AC1069" s="36"/>
      <c r="AD1069" s="36"/>
      <c r="AE1069" s="36"/>
      <c r="AT1069" s="19" t="s">
        <v>156</v>
      </c>
      <c r="AU1069" s="19" t="s">
        <v>81</v>
      </c>
    </row>
    <row r="1070" spans="1:65" s="13" customFormat="1" ht="11.25">
      <c r="B1070" s="198"/>
      <c r="C1070" s="199"/>
      <c r="D1070" s="200" t="s">
        <v>158</v>
      </c>
      <c r="E1070" s="201" t="s">
        <v>19</v>
      </c>
      <c r="F1070" s="202" t="s">
        <v>159</v>
      </c>
      <c r="G1070" s="199"/>
      <c r="H1070" s="201" t="s">
        <v>19</v>
      </c>
      <c r="I1070" s="203"/>
      <c r="J1070" s="199"/>
      <c r="K1070" s="199"/>
      <c r="L1070" s="204"/>
      <c r="M1070" s="205"/>
      <c r="N1070" s="206"/>
      <c r="O1070" s="206"/>
      <c r="P1070" s="206"/>
      <c r="Q1070" s="206"/>
      <c r="R1070" s="206"/>
      <c r="S1070" s="206"/>
      <c r="T1070" s="207"/>
      <c r="AT1070" s="208" t="s">
        <v>158</v>
      </c>
      <c r="AU1070" s="208" t="s">
        <v>81</v>
      </c>
      <c r="AV1070" s="13" t="s">
        <v>79</v>
      </c>
      <c r="AW1070" s="13" t="s">
        <v>33</v>
      </c>
      <c r="AX1070" s="13" t="s">
        <v>72</v>
      </c>
      <c r="AY1070" s="208" t="s">
        <v>146</v>
      </c>
    </row>
    <row r="1071" spans="1:65" s="13" customFormat="1" ht="11.25">
      <c r="B1071" s="198"/>
      <c r="C1071" s="199"/>
      <c r="D1071" s="200" t="s">
        <v>158</v>
      </c>
      <c r="E1071" s="201" t="s">
        <v>19</v>
      </c>
      <c r="F1071" s="202" t="s">
        <v>1080</v>
      </c>
      <c r="G1071" s="199"/>
      <c r="H1071" s="201" t="s">
        <v>19</v>
      </c>
      <c r="I1071" s="203"/>
      <c r="J1071" s="199"/>
      <c r="K1071" s="199"/>
      <c r="L1071" s="204"/>
      <c r="M1071" s="205"/>
      <c r="N1071" s="206"/>
      <c r="O1071" s="206"/>
      <c r="P1071" s="206"/>
      <c r="Q1071" s="206"/>
      <c r="R1071" s="206"/>
      <c r="S1071" s="206"/>
      <c r="T1071" s="207"/>
      <c r="AT1071" s="208" t="s">
        <v>158</v>
      </c>
      <c r="AU1071" s="208" t="s">
        <v>81</v>
      </c>
      <c r="AV1071" s="13" t="s">
        <v>79</v>
      </c>
      <c r="AW1071" s="13" t="s">
        <v>33</v>
      </c>
      <c r="AX1071" s="13" t="s">
        <v>72</v>
      </c>
      <c r="AY1071" s="208" t="s">
        <v>146</v>
      </c>
    </row>
    <row r="1072" spans="1:65" s="13" customFormat="1" ht="11.25">
      <c r="B1072" s="198"/>
      <c r="C1072" s="199"/>
      <c r="D1072" s="200" t="s">
        <v>158</v>
      </c>
      <c r="E1072" s="201" t="s">
        <v>19</v>
      </c>
      <c r="F1072" s="202" t="s">
        <v>160</v>
      </c>
      <c r="G1072" s="199"/>
      <c r="H1072" s="201" t="s">
        <v>19</v>
      </c>
      <c r="I1072" s="203"/>
      <c r="J1072" s="199"/>
      <c r="K1072" s="199"/>
      <c r="L1072" s="204"/>
      <c r="M1072" s="205"/>
      <c r="N1072" s="206"/>
      <c r="O1072" s="206"/>
      <c r="P1072" s="206"/>
      <c r="Q1072" s="206"/>
      <c r="R1072" s="206"/>
      <c r="S1072" s="206"/>
      <c r="T1072" s="207"/>
      <c r="AT1072" s="208" t="s">
        <v>158</v>
      </c>
      <c r="AU1072" s="208" t="s">
        <v>81</v>
      </c>
      <c r="AV1072" s="13" t="s">
        <v>79</v>
      </c>
      <c r="AW1072" s="13" t="s">
        <v>33</v>
      </c>
      <c r="AX1072" s="13" t="s">
        <v>72</v>
      </c>
      <c r="AY1072" s="208" t="s">
        <v>146</v>
      </c>
    </row>
    <row r="1073" spans="1:65" s="13" customFormat="1" ht="11.25">
      <c r="B1073" s="198"/>
      <c r="C1073" s="199"/>
      <c r="D1073" s="200" t="s">
        <v>158</v>
      </c>
      <c r="E1073" s="201" t="s">
        <v>19</v>
      </c>
      <c r="F1073" s="202" t="s">
        <v>1081</v>
      </c>
      <c r="G1073" s="199"/>
      <c r="H1073" s="201" t="s">
        <v>19</v>
      </c>
      <c r="I1073" s="203"/>
      <c r="J1073" s="199"/>
      <c r="K1073" s="199"/>
      <c r="L1073" s="204"/>
      <c r="M1073" s="205"/>
      <c r="N1073" s="206"/>
      <c r="O1073" s="206"/>
      <c r="P1073" s="206"/>
      <c r="Q1073" s="206"/>
      <c r="R1073" s="206"/>
      <c r="S1073" s="206"/>
      <c r="T1073" s="207"/>
      <c r="AT1073" s="208" t="s">
        <v>158</v>
      </c>
      <c r="AU1073" s="208" t="s">
        <v>81</v>
      </c>
      <c r="AV1073" s="13" t="s">
        <v>79</v>
      </c>
      <c r="AW1073" s="13" t="s">
        <v>33</v>
      </c>
      <c r="AX1073" s="13" t="s">
        <v>72</v>
      </c>
      <c r="AY1073" s="208" t="s">
        <v>146</v>
      </c>
    </row>
    <row r="1074" spans="1:65" s="14" customFormat="1" ht="11.25">
      <c r="B1074" s="209"/>
      <c r="C1074" s="210"/>
      <c r="D1074" s="200" t="s">
        <v>158</v>
      </c>
      <c r="E1074" s="211" t="s">
        <v>19</v>
      </c>
      <c r="F1074" s="212" t="s">
        <v>1082</v>
      </c>
      <c r="G1074" s="210"/>
      <c r="H1074" s="213">
        <v>0.79200000000000004</v>
      </c>
      <c r="I1074" s="214"/>
      <c r="J1074" s="210"/>
      <c r="K1074" s="210"/>
      <c r="L1074" s="215"/>
      <c r="M1074" s="216"/>
      <c r="N1074" s="217"/>
      <c r="O1074" s="217"/>
      <c r="P1074" s="217"/>
      <c r="Q1074" s="217"/>
      <c r="R1074" s="217"/>
      <c r="S1074" s="217"/>
      <c r="T1074" s="218"/>
      <c r="AT1074" s="219" t="s">
        <v>158</v>
      </c>
      <c r="AU1074" s="219" t="s">
        <v>81</v>
      </c>
      <c r="AV1074" s="14" t="s">
        <v>81</v>
      </c>
      <c r="AW1074" s="14" t="s">
        <v>33</v>
      </c>
      <c r="AX1074" s="14" t="s">
        <v>72</v>
      </c>
      <c r="AY1074" s="219" t="s">
        <v>146</v>
      </c>
    </row>
    <row r="1075" spans="1:65" s="15" customFormat="1" ht="11.25">
      <c r="B1075" s="220"/>
      <c r="C1075" s="221"/>
      <c r="D1075" s="200" t="s">
        <v>158</v>
      </c>
      <c r="E1075" s="222" t="s">
        <v>19</v>
      </c>
      <c r="F1075" s="223" t="s">
        <v>162</v>
      </c>
      <c r="G1075" s="221"/>
      <c r="H1075" s="224">
        <v>0.79200000000000004</v>
      </c>
      <c r="I1075" s="225"/>
      <c r="J1075" s="221"/>
      <c r="K1075" s="221"/>
      <c r="L1075" s="226"/>
      <c r="M1075" s="227"/>
      <c r="N1075" s="228"/>
      <c r="O1075" s="228"/>
      <c r="P1075" s="228"/>
      <c r="Q1075" s="228"/>
      <c r="R1075" s="228"/>
      <c r="S1075" s="228"/>
      <c r="T1075" s="229"/>
      <c r="AT1075" s="230" t="s">
        <v>158</v>
      </c>
      <c r="AU1075" s="230" t="s">
        <v>81</v>
      </c>
      <c r="AV1075" s="15" t="s">
        <v>154</v>
      </c>
      <c r="AW1075" s="15" t="s">
        <v>4</v>
      </c>
      <c r="AX1075" s="15" t="s">
        <v>79</v>
      </c>
      <c r="AY1075" s="230" t="s">
        <v>146</v>
      </c>
    </row>
    <row r="1076" spans="1:65" s="2" customFormat="1" ht="16.5" customHeight="1">
      <c r="A1076" s="36"/>
      <c r="B1076" s="37"/>
      <c r="C1076" s="231" t="s">
        <v>1083</v>
      </c>
      <c r="D1076" s="231" t="s">
        <v>239</v>
      </c>
      <c r="E1076" s="232" t="s">
        <v>1084</v>
      </c>
      <c r="F1076" s="233" t="s">
        <v>1085</v>
      </c>
      <c r="G1076" s="234" t="s">
        <v>227</v>
      </c>
      <c r="H1076" s="235">
        <v>1</v>
      </c>
      <c r="I1076" s="236"/>
      <c r="J1076" s="237">
        <f>ROUND(I1076*H1076,2)</f>
        <v>0</v>
      </c>
      <c r="K1076" s="233" t="s">
        <v>188</v>
      </c>
      <c r="L1076" s="238"/>
      <c r="M1076" s="239" t="s">
        <v>19</v>
      </c>
      <c r="N1076" s="240" t="s">
        <v>43</v>
      </c>
      <c r="O1076" s="66"/>
      <c r="P1076" s="189">
        <f>O1076*H1076</f>
        <v>0</v>
      </c>
      <c r="Q1076" s="189">
        <v>1.323E-2</v>
      </c>
      <c r="R1076" s="189">
        <f>Q1076*H1076</f>
        <v>1.323E-2</v>
      </c>
      <c r="S1076" s="189">
        <v>0</v>
      </c>
      <c r="T1076" s="190">
        <f>S1076*H1076</f>
        <v>0</v>
      </c>
      <c r="U1076" s="36"/>
      <c r="V1076" s="36"/>
      <c r="W1076" s="36"/>
      <c r="X1076" s="36"/>
      <c r="Y1076" s="36"/>
      <c r="Z1076" s="36"/>
      <c r="AA1076" s="36"/>
      <c r="AB1076" s="36"/>
      <c r="AC1076" s="36"/>
      <c r="AD1076" s="36"/>
      <c r="AE1076" s="36"/>
      <c r="AR1076" s="191" t="s">
        <v>348</v>
      </c>
      <c r="AT1076" s="191" t="s">
        <v>239</v>
      </c>
      <c r="AU1076" s="191" t="s">
        <v>81</v>
      </c>
      <c r="AY1076" s="19" t="s">
        <v>146</v>
      </c>
      <c r="BE1076" s="192">
        <f>IF(N1076="základní",J1076,0)</f>
        <v>0</v>
      </c>
      <c r="BF1076" s="192">
        <f>IF(N1076="snížená",J1076,0)</f>
        <v>0</v>
      </c>
      <c r="BG1076" s="192">
        <f>IF(N1076="zákl. přenesená",J1076,0)</f>
        <v>0</v>
      </c>
      <c r="BH1076" s="192">
        <f>IF(N1076="sníž. přenesená",J1076,0)</f>
        <v>0</v>
      </c>
      <c r="BI1076" s="192">
        <f>IF(N1076="nulová",J1076,0)</f>
        <v>0</v>
      </c>
      <c r="BJ1076" s="19" t="s">
        <v>79</v>
      </c>
      <c r="BK1076" s="192">
        <f>ROUND(I1076*H1076,2)</f>
        <v>0</v>
      </c>
      <c r="BL1076" s="19" t="s">
        <v>258</v>
      </c>
      <c r="BM1076" s="191" t="s">
        <v>1086</v>
      </c>
    </row>
    <row r="1077" spans="1:65" s="13" customFormat="1" ht="11.25">
      <c r="B1077" s="198"/>
      <c r="C1077" s="199"/>
      <c r="D1077" s="200" t="s">
        <v>158</v>
      </c>
      <c r="E1077" s="201" t="s">
        <v>19</v>
      </c>
      <c r="F1077" s="202" t="s">
        <v>159</v>
      </c>
      <c r="G1077" s="199"/>
      <c r="H1077" s="201" t="s">
        <v>19</v>
      </c>
      <c r="I1077" s="203"/>
      <c r="J1077" s="199"/>
      <c r="K1077" s="199"/>
      <c r="L1077" s="204"/>
      <c r="M1077" s="205"/>
      <c r="N1077" s="206"/>
      <c r="O1077" s="206"/>
      <c r="P1077" s="206"/>
      <c r="Q1077" s="206"/>
      <c r="R1077" s="206"/>
      <c r="S1077" s="206"/>
      <c r="T1077" s="207"/>
      <c r="AT1077" s="208" t="s">
        <v>158</v>
      </c>
      <c r="AU1077" s="208" t="s">
        <v>81</v>
      </c>
      <c r="AV1077" s="13" t="s">
        <v>79</v>
      </c>
      <c r="AW1077" s="13" t="s">
        <v>33</v>
      </c>
      <c r="AX1077" s="13" t="s">
        <v>72</v>
      </c>
      <c r="AY1077" s="208" t="s">
        <v>146</v>
      </c>
    </row>
    <row r="1078" spans="1:65" s="13" customFormat="1" ht="11.25">
      <c r="B1078" s="198"/>
      <c r="C1078" s="199"/>
      <c r="D1078" s="200" t="s">
        <v>158</v>
      </c>
      <c r="E1078" s="201" t="s">
        <v>19</v>
      </c>
      <c r="F1078" s="202" t="s">
        <v>1080</v>
      </c>
      <c r="G1078" s="199"/>
      <c r="H1078" s="201" t="s">
        <v>19</v>
      </c>
      <c r="I1078" s="203"/>
      <c r="J1078" s="199"/>
      <c r="K1078" s="199"/>
      <c r="L1078" s="204"/>
      <c r="M1078" s="205"/>
      <c r="N1078" s="206"/>
      <c r="O1078" s="206"/>
      <c r="P1078" s="206"/>
      <c r="Q1078" s="206"/>
      <c r="R1078" s="206"/>
      <c r="S1078" s="206"/>
      <c r="T1078" s="207"/>
      <c r="AT1078" s="208" t="s">
        <v>158</v>
      </c>
      <c r="AU1078" s="208" t="s">
        <v>81</v>
      </c>
      <c r="AV1078" s="13" t="s">
        <v>79</v>
      </c>
      <c r="AW1078" s="13" t="s">
        <v>33</v>
      </c>
      <c r="AX1078" s="13" t="s">
        <v>72</v>
      </c>
      <c r="AY1078" s="208" t="s">
        <v>146</v>
      </c>
    </row>
    <row r="1079" spans="1:65" s="13" customFormat="1" ht="11.25">
      <c r="B1079" s="198"/>
      <c r="C1079" s="199"/>
      <c r="D1079" s="200" t="s">
        <v>158</v>
      </c>
      <c r="E1079" s="201" t="s">
        <v>19</v>
      </c>
      <c r="F1079" s="202" t="s">
        <v>160</v>
      </c>
      <c r="G1079" s="199"/>
      <c r="H1079" s="201" t="s">
        <v>19</v>
      </c>
      <c r="I1079" s="203"/>
      <c r="J1079" s="199"/>
      <c r="K1079" s="199"/>
      <c r="L1079" s="204"/>
      <c r="M1079" s="205"/>
      <c r="N1079" s="206"/>
      <c r="O1079" s="206"/>
      <c r="P1079" s="206"/>
      <c r="Q1079" s="206"/>
      <c r="R1079" s="206"/>
      <c r="S1079" s="206"/>
      <c r="T1079" s="207"/>
      <c r="AT1079" s="208" t="s">
        <v>158</v>
      </c>
      <c r="AU1079" s="208" t="s">
        <v>81</v>
      </c>
      <c r="AV1079" s="13" t="s">
        <v>79</v>
      </c>
      <c r="AW1079" s="13" t="s">
        <v>33</v>
      </c>
      <c r="AX1079" s="13" t="s">
        <v>72</v>
      </c>
      <c r="AY1079" s="208" t="s">
        <v>146</v>
      </c>
    </row>
    <row r="1080" spans="1:65" s="13" customFormat="1" ht="11.25">
      <c r="B1080" s="198"/>
      <c r="C1080" s="199"/>
      <c r="D1080" s="200" t="s">
        <v>158</v>
      </c>
      <c r="E1080" s="201" t="s">
        <v>19</v>
      </c>
      <c r="F1080" s="202" t="s">
        <v>1081</v>
      </c>
      <c r="G1080" s="199"/>
      <c r="H1080" s="201" t="s">
        <v>19</v>
      </c>
      <c r="I1080" s="203"/>
      <c r="J1080" s="199"/>
      <c r="K1080" s="199"/>
      <c r="L1080" s="204"/>
      <c r="M1080" s="205"/>
      <c r="N1080" s="206"/>
      <c r="O1080" s="206"/>
      <c r="P1080" s="206"/>
      <c r="Q1080" s="206"/>
      <c r="R1080" s="206"/>
      <c r="S1080" s="206"/>
      <c r="T1080" s="207"/>
      <c r="AT1080" s="208" t="s">
        <v>158</v>
      </c>
      <c r="AU1080" s="208" t="s">
        <v>81</v>
      </c>
      <c r="AV1080" s="13" t="s">
        <v>79</v>
      </c>
      <c r="AW1080" s="13" t="s">
        <v>33</v>
      </c>
      <c r="AX1080" s="13" t="s">
        <v>72</v>
      </c>
      <c r="AY1080" s="208" t="s">
        <v>146</v>
      </c>
    </row>
    <row r="1081" spans="1:65" s="14" customFormat="1" ht="11.25">
      <c r="B1081" s="209"/>
      <c r="C1081" s="210"/>
      <c r="D1081" s="200" t="s">
        <v>158</v>
      </c>
      <c r="E1081" s="211" t="s">
        <v>19</v>
      </c>
      <c r="F1081" s="212" t="s">
        <v>79</v>
      </c>
      <c r="G1081" s="210"/>
      <c r="H1081" s="213">
        <v>1</v>
      </c>
      <c r="I1081" s="214"/>
      <c r="J1081" s="210"/>
      <c r="K1081" s="210"/>
      <c r="L1081" s="215"/>
      <c r="M1081" s="216"/>
      <c r="N1081" s="217"/>
      <c r="O1081" s="217"/>
      <c r="P1081" s="217"/>
      <c r="Q1081" s="217"/>
      <c r="R1081" s="217"/>
      <c r="S1081" s="217"/>
      <c r="T1081" s="218"/>
      <c r="AT1081" s="219" t="s">
        <v>158</v>
      </c>
      <c r="AU1081" s="219" t="s">
        <v>81</v>
      </c>
      <c r="AV1081" s="14" t="s">
        <v>81</v>
      </c>
      <c r="AW1081" s="14" t="s">
        <v>33</v>
      </c>
      <c r="AX1081" s="14" t="s">
        <v>79</v>
      </c>
      <c r="AY1081" s="219" t="s">
        <v>146</v>
      </c>
    </row>
    <row r="1082" spans="1:65" s="2" customFormat="1" ht="21.75" customHeight="1">
      <c r="A1082" s="36"/>
      <c r="B1082" s="37"/>
      <c r="C1082" s="180" t="s">
        <v>1087</v>
      </c>
      <c r="D1082" s="180" t="s">
        <v>149</v>
      </c>
      <c r="E1082" s="181" t="s">
        <v>1088</v>
      </c>
      <c r="F1082" s="182" t="s">
        <v>1089</v>
      </c>
      <c r="G1082" s="183" t="s">
        <v>152</v>
      </c>
      <c r="H1082" s="184">
        <v>3.6930000000000001</v>
      </c>
      <c r="I1082" s="185"/>
      <c r="J1082" s="186">
        <f>ROUND(I1082*H1082,2)</f>
        <v>0</v>
      </c>
      <c r="K1082" s="182" t="s">
        <v>153</v>
      </c>
      <c r="L1082" s="41"/>
      <c r="M1082" s="187" t="s">
        <v>19</v>
      </c>
      <c r="N1082" s="188" t="s">
        <v>43</v>
      </c>
      <c r="O1082" s="66"/>
      <c r="P1082" s="189">
        <f>O1082*H1082</f>
        <v>0</v>
      </c>
      <c r="Q1082" s="189">
        <v>2.7E-4</v>
      </c>
      <c r="R1082" s="189">
        <f>Q1082*H1082</f>
        <v>9.9711000000000005E-4</v>
      </c>
      <c r="S1082" s="189">
        <v>0</v>
      </c>
      <c r="T1082" s="190">
        <f>S1082*H1082</f>
        <v>0</v>
      </c>
      <c r="U1082" s="36"/>
      <c r="V1082" s="36"/>
      <c r="W1082" s="36"/>
      <c r="X1082" s="36"/>
      <c r="Y1082" s="36"/>
      <c r="Z1082" s="36"/>
      <c r="AA1082" s="36"/>
      <c r="AB1082" s="36"/>
      <c r="AC1082" s="36"/>
      <c r="AD1082" s="36"/>
      <c r="AE1082" s="36"/>
      <c r="AR1082" s="191" t="s">
        <v>258</v>
      </c>
      <c r="AT1082" s="191" t="s">
        <v>149</v>
      </c>
      <c r="AU1082" s="191" t="s">
        <v>81</v>
      </c>
      <c r="AY1082" s="19" t="s">
        <v>146</v>
      </c>
      <c r="BE1082" s="192">
        <f>IF(N1082="základní",J1082,0)</f>
        <v>0</v>
      </c>
      <c r="BF1082" s="192">
        <f>IF(N1082="snížená",J1082,0)</f>
        <v>0</v>
      </c>
      <c r="BG1082" s="192">
        <f>IF(N1082="zákl. přenesená",J1082,0)</f>
        <v>0</v>
      </c>
      <c r="BH1082" s="192">
        <f>IF(N1082="sníž. přenesená",J1082,0)</f>
        <v>0</v>
      </c>
      <c r="BI1082" s="192">
        <f>IF(N1082="nulová",J1082,0)</f>
        <v>0</v>
      </c>
      <c r="BJ1082" s="19" t="s">
        <v>79</v>
      </c>
      <c r="BK1082" s="192">
        <f>ROUND(I1082*H1082,2)</f>
        <v>0</v>
      </c>
      <c r="BL1082" s="19" t="s">
        <v>258</v>
      </c>
      <c r="BM1082" s="191" t="s">
        <v>1090</v>
      </c>
    </row>
    <row r="1083" spans="1:65" s="2" customFormat="1" ht="11.25">
      <c r="A1083" s="36"/>
      <c r="B1083" s="37"/>
      <c r="C1083" s="38"/>
      <c r="D1083" s="193" t="s">
        <v>156</v>
      </c>
      <c r="E1083" s="38"/>
      <c r="F1083" s="194" t="s">
        <v>1091</v>
      </c>
      <c r="G1083" s="38"/>
      <c r="H1083" s="38"/>
      <c r="I1083" s="195"/>
      <c r="J1083" s="38"/>
      <c r="K1083" s="38"/>
      <c r="L1083" s="41"/>
      <c r="M1083" s="196"/>
      <c r="N1083" s="197"/>
      <c r="O1083" s="66"/>
      <c r="P1083" s="66"/>
      <c r="Q1083" s="66"/>
      <c r="R1083" s="66"/>
      <c r="S1083" s="66"/>
      <c r="T1083" s="67"/>
      <c r="U1083" s="36"/>
      <c r="V1083" s="36"/>
      <c r="W1083" s="36"/>
      <c r="X1083" s="36"/>
      <c r="Y1083" s="36"/>
      <c r="Z1083" s="36"/>
      <c r="AA1083" s="36"/>
      <c r="AB1083" s="36"/>
      <c r="AC1083" s="36"/>
      <c r="AD1083" s="36"/>
      <c r="AE1083" s="36"/>
      <c r="AT1083" s="19" t="s">
        <v>156</v>
      </c>
      <c r="AU1083" s="19" t="s">
        <v>81</v>
      </c>
    </row>
    <row r="1084" spans="1:65" s="2" customFormat="1" ht="16.5" customHeight="1">
      <c r="A1084" s="36"/>
      <c r="B1084" s="37"/>
      <c r="C1084" s="231" t="s">
        <v>1092</v>
      </c>
      <c r="D1084" s="231" t="s">
        <v>239</v>
      </c>
      <c r="E1084" s="232" t="s">
        <v>1093</v>
      </c>
      <c r="F1084" s="233" t="s">
        <v>1094</v>
      </c>
      <c r="G1084" s="234" t="s">
        <v>152</v>
      </c>
      <c r="H1084" s="235">
        <v>3.6930000000000001</v>
      </c>
      <c r="I1084" s="236"/>
      <c r="J1084" s="237">
        <f>ROUND(I1084*H1084,2)</f>
        <v>0</v>
      </c>
      <c r="K1084" s="233" t="s">
        <v>153</v>
      </c>
      <c r="L1084" s="238"/>
      <c r="M1084" s="239" t="s">
        <v>19</v>
      </c>
      <c r="N1084" s="240" t="s">
        <v>43</v>
      </c>
      <c r="O1084" s="66"/>
      <c r="P1084" s="189">
        <f>O1084*H1084</f>
        <v>0</v>
      </c>
      <c r="Q1084" s="189">
        <v>3.056E-2</v>
      </c>
      <c r="R1084" s="189">
        <f>Q1084*H1084</f>
        <v>0.11285808</v>
      </c>
      <c r="S1084" s="189">
        <v>0</v>
      </c>
      <c r="T1084" s="190">
        <f>S1084*H1084</f>
        <v>0</v>
      </c>
      <c r="U1084" s="36"/>
      <c r="V1084" s="36"/>
      <c r="W1084" s="36"/>
      <c r="X1084" s="36"/>
      <c r="Y1084" s="36"/>
      <c r="Z1084" s="36"/>
      <c r="AA1084" s="36"/>
      <c r="AB1084" s="36"/>
      <c r="AC1084" s="36"/>
      <c r="AD1084" s="36"/>
      <c r="AE1084" s="36"/>
      <c r="AR1084" s="191" t="s">
        <v>348</v>
      </c>
      <c r="AT1084" s="191" t="s">
        <v>239</v>
      </c>
      <c r="AU1084" s="191" t="s">
        <v>81</v>
      </c>
      <c r="AY1084" s="19" t="s">
        <v>146</v>
      </c>
      <c r="BE1084" s="192">
        <f>IF(N1084="základní",J1084,0)</f>
        <v>0</v>
      </c>
      <c r="BF1084" s="192">
        <f>IF(N1084="snížená",J1084,0)</f>
        <v>0</v>
      </c>
      <c r="BG1084" s="192">
        <f>IF(N1084="zákl. přenesená",J1084,0)</f>
        <v>0</v>
      </c>
      <c r="BH1084" s="192">
        <f>IF(N1084="sníž. přenesená",J1084,0)</f>
        <v>0</v>
      </c>
      <c r="BI1084" s="192">
        <f>IF(N1084="nulová",J1084,0)</f>
        <v>0</v>
      </c>
      <c r="BJ1084" s="19" t="s">
        <v>79</v>
      </c>
      <c r="BK1084" s="192">
        <f>ROUND(I1084*H1084,2)</f>
        <v>0</v>
      </c>
      <c r="BL1084" s="19" t="s">
        <v>258</v>
      </c>
      <c r="BM1084" s="191" t="s">
        <v>1095</v>
      </c>
    </row>
    <row r="1085" spans="1:65" s="13" customFormat="1" ht="11.25">
      <c r="B1085" s="198"/>
      <c r="C1085" s="199"/>
      <c r="D1085" s="200" t="s">
        <v>158</v>
      </c>
      <c r="E1085" s="201" t="s">
        <v>19</v>
      </c>
      <c r="F1085" s="202" t="s">
        <v>159</v>
      </c>
      <c r="G1085" s="199"/>
      <c r="H1085" s="201" t="s">
        <v>19</v>
      </c>
      <c r="I1085" s="203"/>
      <c r="J1085" s="199"/>
      <c r="K1085" s="199"/>
      <c r="L1085" s="204"/>
      <c r="M1085" s="205"/>
      <c r="N1085" s="206"/>
      <c r="O1085" s="206"/>
      <c r="P1085" s="206"/>
      <c r="Q1085" s="206"/>
      <c r="R1085" s="206"/>
      <c r="S1085" s="206"/>
      <c r="T1085" s="207"/>
      <c r="AT1085" s="208" t="s">
        <v>158</v>
      </c>
      <c r="AU1085" s="208" t="s">
        <v>81</v>
      </c>
      <c r="AV1085" s="13" t="s">
        <v>79</v>
      </c>
      <c r="AW1085" s="13" t="s">
        <v>33</v>
      </c>
      <c r="AX1085" s="13" t="s">
        <v>72</v>
      </c>
      <c r="AY1085" s="208" t="s">
        <v>146</v>
      </c>
    </row>
    <row r="1086" spans="1:65" s="13" customFormat="1" ht="11.25">
      <c r="B1086" s="198"/>
      <c r="C1086" s="199"/>
      <c r="D1086" s="200" t="s">
        <v>158</v>
      </c>
      <c r="E1086" s="201" t="s">
        <v>19</v>
      </c>
      <c r="F1086" s="202" t="s">
        <v>1080</v>
      </c>
      <c r="G1086" s="199"/>
      <c r="H1086" s="201" t="s">
        <v>19</v>
      </c>
      <c r="I1086" s="203"/>
      <c r="J1086" s="199"/>
      <c r="K1086" s="199"/>
      <c r="L1086" s="204"/>
      <c r="M1086" s="205"/>
      <c r="N1086" s="206"/>
      <c r="O1086" s="206"/>
      <c r="P1086" s="206"/>
      <c r="Q1086" s="206"/>
      <c r="R1086" s="206"/>
      <c r="S1086" s="206"/>
      <c r="T1086" s="207"/>
      <c r="AT1086" s="208" t="s">
        <v>158</v>
      </c>
      <c r="AU1086" s="208" t="s">
        <v>81</v>
      </c>
      <c r="AV1086" s="13" t="s">
        <v>79</v>
      </c>
      <c r="AW1086" s="13" t="s">
        <v>33</v>
      </c>
      <c r="AX1086" s="13" t="s">
        <v>72</v>
      </c>
      <c r="AY1086" s="208" t="s">
        <v>146</v>
      </c>
    </row>
    <row r="1087" spans="1:65" s="13" customFormat="1" ht="11.25">
      <c r="B1087" s="198"/>
      <c r="C1087" s="199"/>
      <c r="D1087" s="200" t="s">
        <v>158</v>
      </c>
      <c r="E1087" s="201" t="s">
        <v>19</v>
      </c>
      <c r="F1087" s="202" t="s">
        <v>160</v>
      </c>
      <c r="G1087" s="199"/>
      <c r="H1087" s="201" t="s">
        <v>19</v>
      </c>
      <c r="I1087" s="203"/>
      <c r="J1087" s="199"/>
      <c r="K1087" s="199"/>
      <c r="L1087" s="204"/>
      <c r="M1087" s="205"/>
      <c r="N1087" s="206"/>
      <c r="O1087" s="206"/>
      <c r="P1087" s="206"/>
      <c r="Q1087" s="206"/>
      <c r="R1087" s="206"/>
      <c r="S1087" s="206"/>
      <c r="T1087" s="207"/>
      <c r="AT1087" s="208" t="s">
        <v>158</v>
      </c>
      <c r="AU1087" s="208" t="s">
        <v>81</v>
      </c>
      <c r="AV1087" s="13" t="s">
        <v>79</v>
      </c>
      <c r="AW1087" s="13" t="s">
        <v>33</v>
      </c>
      <c r="AX1087" s="13" t="s">
        <v>72</v>
      </c>
      <c r="AY1087" s="208" t="s">
        <v>146</v>
      </c>
    </row>
    <row r="1088" spans="1:65" s="13" customFormat="1" ht="11.25">
      <c r="B1088" s="198"/>
      <c r="C1088" s="199"/>
      <c r="D1088" s="200" t="s">
        <v>158</v>
      </c>
      <c r="E1088" s="201" t="s">
        <v>19</v>
      </c>
      <c r="F1088" s="202" t="s">
        <v>1096</v>
      </c>
      <c r="G1088" s="199"/>
      <c r="H1088" s="201" t="s">
        <v>19</v>
      </c>
      <c r="I1088" s="203"/>
      <c r="J1088" s="199"/>
      <c r="K1088" s="199"/>
      <c r="L1088" s="204"/>
      <c r="M1088" s="205"/>
      <c r="N1088" s="206"/>
      <c r="O1088" s="206"/>
      <c r="P1088" s="206"/>
      <c r="Q1088" s="206"/>
      <c r="R1088" s="206"/>
      <c r="S1088" s="206"/>
      <c r="T1088" s="207"/>
      <c r="AT1088" s="208" t="s">
        <v>158</v>
      </c>
      <c r="AU1088" s="208" t="s">
        <v>81</v>
      </c>
      <c r="AV1088" s="13" t="s">
        <v>79</v>
      </c>
      <c r="AW1088" s="13" t="s">
        <v>33</v>
      </c>
      <c r="AX1088" s="13" t="s">
        <v>72</v>
      </c>
      <c r="AY1088" s="208" t="s">
        <v>146</v>
      </c>
    </row>
    <row r="1089" spans="1:65" s="14" customFormat="1" ht="11.25">
      <c r="B1089" s="209"/>
      <c r="C1089" s="210"/>
      <c r="D1089" s="200" t="s">
        <v>158</v>
      </c>
      <c r="E1089" s="211" t="s">
        <v>19</v>
      </c>
      <c r="F1089" s="212" t="s">
        <v>698</v>
      </c>
      <c r="G1089" s="210"/>
      <c r="H1089" s="213">
        <v>1.0760000000000001</v>
      </c>
      <c r="I1089" s="214"/>
      <c r="J1089" s="210"/>
      <c r="K1089" s="210"/>
      <c r="L1089" s="215"/>
      <c r="M1089" s="216"/>
      <c r="N1089" s="217"/>
      <c r="O1089" s="217"/>
      <c r="P1089" s="217"/>
      <c r="Q1089" s="217"/>
      <c r="R1089" s="217"/>
      <c r="S1089" s="217"/>
      <c r="T1089" s="218"/>
      <c r="AT1089" s="219" t="s">
        <v>158</v>
      </c>
      <c r="AU1089" s="219" t="s">
        <v>81</v>
      </c>
      <c r="AV1089" s="14" t="s">
        <v>81</v>
      </c>
      <c r="AW1089" s="14" t="s">
        <v>33</v>
      </c>
      <c r="AX1089" s="14" t="s">
        <v>72</v>
      </c>
      <c r="AY1089" s="219" t="s">
        <v>146</v>
      </c>
    </row>
    <row r="1090" spans="1:65" s="13" customFormat="1" ht="11.25">
      <c r="B1090" s="198"/>
      <c r="C1090" s="199"/>
      <c r="D1090" s="200" t="s">
        <v>158</v>
      </c>
      <c r="E1090" s="201" t="s">
        <v>19</v>
      </c>
      <c r="F1090" s="202" t="s">
        <v>1097</v>
      </c>
      <c r="G1090" s="199"/>
      <c r="H1090" s="201" t="s">
        <v>19</v>
      </c>
      <c r="I1090" s="203"/>
      <c r="J1090" s="199"/>
      <c r="K1090" s="199"/>
      <c r="L1090" s="204"/>
      <c r="M1090" s="205"/>
      <c r="N1090" s="206"/>
      <c r="O1090" s="206"/>
      <c r="P1090" s="206"/>
      <c r="Q1090" s="206"/>
      <c r="R1090" s="206"/>
      <c r="S1090" s="206"/>
      <c r="T1090" s="207"/>
      <c r="AT1090" s="208" t="s">
        <v>158</v>
      </c>
      <c r="AU1090" s="208" t="s">
        <v>81</v>
      </c>
      <c r="AV1090" s="13" t="s">
        <v>79</v>
      </c>
      <c r="AW1090" s="13" t="s">
        <v>33</v>
      </c>
      <c r="AX1090" s="13" t="s">
        <v>72</v>
      </c>
      <c r="AY1090" s="208" t="s">
        <v>146</v>
      </c>
    </row>
    <row r="1091" spans="1:65" s="14" customFormat="1" ht="11.25">
      <c r="B1091" s="209"/>
      <c r="C1091" s="210"/>
      <c r="D1091" s="200" t="s">
        <v>158</v>
      </c>
      <c r="E1091" s="211" t="s">
        <v>19</v>
      </c>
      <c r="F1091" s="212" t="s">
        <v>692</v>
      </c>
      <c r="G1091" s="210"/>
      <c r="H1091" s="213">
        <v>2.617</v>
      </c>
      <c r="I1091" s="214"/>
      <c r="J1091" s="210"/>
      <c r="K1091" s="210"/>
      <c r="L1091" s="215"/>
      <c r="M1091" s="216"/>
      <c r="N1091" s="217"/>
      <c r="O1091" s="217"/>
      <c r="P1091" s="217"/>
      <c r="Q1091" s="217"/>
      <c r="R1091" s="217"/>
      <c r="S1091" s="217"/>
      <c r="T1091" s="218"/>
      <c r="AT1091" s="219" t="s">
        <v>158</v>
      </c>
      <c r="AU1091" s="219" t="s">
        <v>81</v>
      </c>
      <c r="AV1091" s="14" t="s">
        <v>81</v>
      </c>
      <c r="AW1091" s="14" t="s">
        <v>33</v>
      </c>
      <c r="AX1091" s="14" t="s">
        <v>72</v>
      </c>
      <c r="AY1091" s="219" t="s">
        <v>146</v>
      </c>
    </row>
    <row r="1092" spans="1:65" s="15" customFormat="1" ht="11.25">
      <c r="B1092" s="220"/>
      <c r="C1092" s="221"/>
      <c r="D1092" s="200" t="s">
        <v>158</v>
      </c>
      <c r="E1092" s="222" t="s">
        <v>19</v>
      </c>
      <c r="F1092" s="223" t="s">
        <v>162</v>
      </c>
      <c r="G1092" s="221"/>
      <c r="H1092" s="224">
        <v>3.6930000000000001</v>
      </c>
      <c r="I1092" s="225"/>
      <c r="J1092" s="221"/>
      <c r="K1092" s="221"/>
      <c r="L1092" s="226"/>
      <c r="M1092" s="227"/>
      <c r="N1092" s="228"/>
      <c r="O1092" s="228"/>
      <c r="P1092" s="228"/>
      <c r="Q1092" s="228"/>
      <c r="R1092" s="228"/>
      <c r="S1092" s="228"/>
      <c r="T1092" s="229"/>
      <c r="AT1092" s="230" t="s">
        <v>158</v>
      </c>
      <c r="AU1092" s="230" t="s">
        <v>81</v>
      </c>
      <c r="AV1092" s="15" t="s">
        <v>154</v>
      </c>
      <c r="AW1092" s="15" t="s">
        <v>4</v>
      </c>
      <c r="AX1092" s="15" t="s">
        <v>79</v>
      </c>
      <c r="AY1092" s="230" t="s">
        <v>146</v>
      </c>
    </row>
    <row r="1093" spans="1:65" s="2" customFormat="1" ht="16.5" customHeight="1">
      <c r="A1093" s="36"/>
      <c r="B1093" s="37"/>
      <c r="C1093" s="180" t="s">
        <v>1098</v>
      </c>
      <c r="D1093" s="180" t="s">
        <v>149</v>
      </c>
      <c r="E1093" s="181" t="s">
        <v>1099</v>
      </c>
      <c r="F1093" s="182" t="s">
        <v>1100</v>
      </c>
      <c r="G1093" s="183" t="s">
        <v>227</v>
      </c>
      <c r="H1093" s="184">
        <v>0.27</v>
      </c>
      <c r="I1093" s="185"/>
      <c r="J1093" s="186">
        <f>ROUND(I1093*H1093,2)</f>
        <v>0</v>
      </c>
      <c r="K1093" s="182" t="s">
        <v>153</v>
      </c>
      <c r="L1093" s="41"/>
      <c r="M1093" s="187" t="s">
        <v>19</v>
      </c>
      <c r="N1093" s="188" t="s">
        <v>43</v>
      </c>
      <c r="O1093" s="66"/>
      <c r="P1093" s="189">
        <f>O1093*H1093</f>
        <v>0</v>
      </c>
      <c r="Q1093" s="189">
        <v>2.7E-4</v>
      </c>
      <c r="R1093" s="189">
        <f>Q1093*H1093</f>
        <v>7.290000000000001E-5</v>
      </c>
      <c r="S1093" s="189">
        <v>0</v>
      </c>
      <c r="T1093" s="190">
        <f>S1093*H1093</f>
        <v>0</v>
      </c>
      <c r="U1093" s="36"/>
      <c r="V1093" s="36"/>
      <c r="W1093" s="36"/>
      <c r="X1093" s="36"/>
      <c r="Y1093" s="36"/>
      <c r="Z1093" s="36"/>
      <c r="AA1093" s="36"/>
      <c r="AB1093" s="36"/>
      <c r="AC1093" s="36"/>
      <c r="AD1093" s="36"/>
      <c r="AE1093" s="36"/>
      <c r="AR1093" s="191" t="s">
        <v>258</v>
      </c>
      <c r="AT1093" s="191" t="s">
        <v>149</v>
      </c>
      <c r="AU1093" s="191" t="s">
        <v>81</v>
      </c>
      <c r="AY1093" s="19" t="s">
        <v>146</v>
      </c>
      <c r="BE1093" s="192">
        <f>IF(N1093="základní",J1093,0)</f>
        <v>0</v>
      </c>
      <c r="BF1093" s="192">
        <f>IF(N1093="snížená",J1093,0)</f>
        <v>0</v>
      </c>
      <c r="BG1093" s="192">
        <f>IF(N1093="zákl. přenesená",J1093,0)</f>
        <v>0</v>
      </c>
      <c r="BH1093" s="192">
        <f>IF(N1093="sníž. přenesená",J1093,0)</f>
        <v>0</v>
      </c>
      <c r="BI1093" s="192">
        <f>IF(N1093="nulová",J1093,0)</f>
        <v>0</v>
      </c>
      <c r="BJ1093" s="19" t="s">
        <v>79</v>
      </c>
      <c r="BK1093" s="192">
        <f>ROUND(I1093*H1093,2)</f>
        <v>0</v>
      </c>
      <c r="BL1093" s="19" t="s">
        <v>258</v>
      </c>
      <c r="BM1093" s="191" t="s">
        <v>1101</v>
      </c>
    </row>
    <row r="1094" spans="1:65" s="2" customFormat="1" ht="11.25">
      <c r="A1094" s="36"/>
      <c r="B1094" s="37"/>
      <c r="C1094" s="38"/>
      <c r="D1094" s="193" t="s">
        <v>156</v>
      </c>
      <c r="E1094" s="38"/>
      <c r="F1094" s="194" t="s">
        <v>1102</v>
      </c>
      <c r="G1094" s="38"/>
      <c r="H1094" s="38"/>
      <c r="I1094" s="195"/>
      <c r="J1094" s="38"/>
      <c r="K1094" s="38"/>
      <c r="L1094" s="41"/>
      <c r="M1094" s="196"/>
      <c r="N1094" s="197"/>
      <c r="O1094" s="66"/>
      <c r="P1094" s="66"/>
      <c r="Q1094" s="66"/>
      <c r="R1094" s="66"/>
      <c r="S1094" s="66"/>
      <c r="T1094" s="67"/>
      <c r="U1094" s="36"/>
      <c r="V1094" s="36"/>
      <c r="W1094" s="36"/>
      <c r="X1094" s="36"/>
      <c r="Y1094" s="36"/>
      <c r="Z1094" s="36"/>
      <c r="AA1094" s="36"/>
      <c r="AB1094" s="36"/>
      <c r="AC1094" s="36"/>
      <c r="AD1094" s="36"/>
      <c r="AE1094" s="36"/>
      <c r="AT1094" s="19" t="s">
        <v>156</v>
      </c>
      <c r="AU1094" s="19" t="s">
        <v>81</v>
      </c>
    </row>
    <row r="1095" spans="1:65" s="2" customFormat="1" ht="16.5" customHeight="1">
      <c r="A1095" s="36"/>
      <c r="B1095" s="37"/>
      <c r="C1095" s="231" t="s">
        <v>1103</v>
      </c>
      <c r="D1095" s="231" t="s">
        <v>239</v>
      </c>
      <c r="E1095" s="232" t="s">
        <v>1104</v>
      </c>
      <c r="F1095" s="233" t="s">
        <v>1105</v>
      </c>
      <c r="G1095" s="234" t="s">
        <v>152</v>
      </c>
      <c r="H1095" s="235">
        <v>0.27</v>
      </c>
      <c r="I1095" s="236"/>
      <c r="J1095" s="237">
        <f>ROUND(I1095*H1095,2)</f>
        <v>0</v>
      </c>
      <c r="K1095" s="233" t="s">
        <v>153</v>
      </c>
      <c r="L1095" s="238"/>
      <c r="M1095" s="239" t="s">
        <v>19</v>
      </c>
      <c r="N1095" s="240" t="s">
        <v>43</v>
      </c>
      <c r="O1095" s="66"/>
      <c r="P1095" s="189">
        <f>O1095*H1095</f>
        <v>0</v>
      </c>
      <c r="Q1095" s="189">
        <v>3.4720000000000001E-2</v>
      </c>
      <c r="R1095" s="189">
        <f>Q1095*H1095</f>
        <v>9.3744000000000015E-3</v>
      </c>
      <c r="S1095" s="189">
        <v>0</v>
      </c>
      <c r="T1095" s="190">
        <f>S1095*H1095</f>
        <v>0</v>
      </c>
      <c r="U1095" s="36"/>
      <c r="V1095" s="36"/>
      <c r="W1095" s="36"/>
      <c r="X1095" s="36"/>
      <c r="Y1095" s="36"/>
      <c r="Z1095" s="36"/>
      <c r="AA1095" s="36"/>
      <c r="AB1095" s="36"/>
      <c r="AC1095" s="36"/>
      <c r="AD1095" s="36"/>
      <c r="AE1095" s="36"/>
      <c r="AR1095" s="191" t="s">
        <v>348</v>
      </c>
      <c r="AT1095" s="191" t="s">
        <v>239</v>
      </c>
      <c r="AU1095" s="191" t="s">
        <v>81</v>
      </c>
      <c r="AY1095" s="19" t="s">
        <v>146</v>
      </c>
      <c r="BE1095" s="192">
        <f>IF(N1095="základní",J1095,0)</f>
        <v>0</v>
      </c>
      <c r="BF1095" s="192">
        <f>IF(N1095="snížená",J1095,0)</f>
        <v>0</v>
      </c>
      <c r="BG1095" s="192">
        <f>IF(N1095="zákl. přenesená",J1095,0)</f>
        <v>0</v>
      </c>
      <c r="BH1095" s="192">
        <f>IF(N1095="sníž. přenesená",J1095,0)</f>
        <v>0</v>
      </c>
      <c r="BI1095" s="192">
        <f>IF(N1095="nulová",J1095,0)</f>
        <v>0</v>
      </c>
      <c r="BJ1095" s="19" t="s">
        <v>79</v>
      </c>
      <c r="BK1095" s="192">
        <f>ROUND(I1095*H1095,2)</f>
        <v>0</v>
      </c>
      <c r="BL1095" s="19" t="s">
        <v>258</v>
      </c>
      <c r="BM1095" s="191" t="s">
        <v>1106</v>
      </c>
    </row>
    <row r="1096" spans="1:65" s="13" customFormat="1" ht="11.25">
      <c r="B1096" s="198"/>
      <c r="C1096" s="199"/>
      <c r="D1096" s="200" t="s">
        <v>158</v>
      </c>
      <c r="E1096" s="201" t="s">
        <v>19</v>
      </c>
      <c r="F1096" s="202" t="s">
        <v>159</v>
      </c>
      <c r="G1096" s="199"/>
      <c r="H1096" s="201" t="s">
        <v>19</v>
      </c>
      <c r="I1096" s="203"/>
      <c r="J1096" s="199"/>
      <c r="K1096" s="199"/>
      <c r="L1096" s="204"/>
      <c r="M1096" s="205"/>
      <c r="N1096" s="206"/>
      <c r="O1096" s="206"/>
      <c r="P1096" s="206"/>
      <c r="Q1096" s="206"/>
      <c r="R1096" s="206"/>
      <c r="S1096" s="206"/>
      <c r="T1096" s="207"/>
      <c r="AT1096" s="208" t="s">
        <v>158</v>
      </c>
      <c r="AU1096" s="208" t="s">
        <v>81</v>
      </c>
      <c r="AV1096" s="13" t="s">
        <v>79</v>
      </c>
      <c r="AW1096" s="13" t="s">
        <v>33</v>
      </c>
      <c r="AX1096" s="13" t="s">
        <v>72</v>
      </c>
      <c r="AY1096" s="208" t="s">
        <v>146</v>
      </c>
    </row>
    <row r="1097" spans="1:65" s="13" customFormat="1" ht="11.25">
      <c r="B1097" s="198"/>
      <c r="C1097" s="199"/>
      <c r="D1097" s="200" t="s">
        <v>158</v>
      </c>
      <c r="E1097" s="201" t="s">
        <v>19</v>
      </c>
      <c r="F1097" s="202" t="s">
        <v>1080</v>
      </c>
      <c r="G1097" s="199"/>
      <c r="H1097" s="201" t="s">
        <v>19</v>
      </c>
      <c r="I1097" s="203"/>
      <c r="J1097" s="199"/>
      <c r="K1097" s="199"/>
      <c r="L1097" s="204"/>
      <c r="M1097" s="205"/>
      <c r="N1097" s="206"/>
      <c r="O1097" s="206"/>
      <c r="P1097" s="206"/>
      <c r="Q1097" s="206"/>
      <c r="R1097" s="206"/>
      <c r="S1097" s="206"/>
      <c r="T1097" s="207"/>
      <c r="AT1097" s="208" t="s">
        <v>158</v>
      </c>
      <c r="AU1097" s="208" t="s">
        <v>81</v>
      </c>
      <c r="AV1097" s="13" t="s">
        <v>79</v>
      </c>
      <c r="AW1097" s="13" t="s">
        <v>33</v>
      </c>
      <c r="AX1097" s="13" t="s">
        <v>72</v>
      </c>
      <c r="AY1097" s="208" t="s">
        <v>146</v>
      </c>
    </row>
    <row r="1098" spans="1:65" s="13" customFormat="1" ht="11.25">
      <c r="B1098" s="198"/>
      <c r="C1098" s="199"/>
      <c r="D1098" s="200" t="s">
        <v>158</v>
      </c>
      <c r="E1098" s="201" t="s">
        <v>19</v>
      </c>
      <c r="F1098" s="202" t="s">
        <v>160</v>
      </c>
      <c r="G1098" s="199"/>
      <c r="H1098" s="201" t="s">
        <v>19</v>
      </c>
      <c r="I1098" s="203"/>
      <c r="J1098" s="199"/>
      <c r="K1098" s="199"/>
      <c r="L1098" s="204"/>
      <c r="M1098" s="205"/>
      <c r="N1098" s="206"/>
      <c r="O1098" s="206"/>
      <c r="P1098" s="206"/>
      <c r="Q1098" s="206"/>
      <c r="R1098" s="206"/>
      <c r="S1098" s="206"/>
      <c r="T1098" s="207"/>
      <c r="AT1098" s="208" t="s">
        <v>158</v>
      </c>
      <c r="AU1098" s="208" t="s">
        <v>81</v>
      </c>
      <c r="AV1098" s="13" t="s">
        <v>79</v>
      </c>
      <c r="AW1098" s="13" t="s">
        <v>33</v>
      </c>
      <c r="AX1098" s="13" t="s">
        <v>72</v>
      </c>
      <c r="AY1098" s="208" t="s">
        <v>146</v>
      </c>
    </row>
    <row r="1099" spans="1:65" s="13" customFormat="1" ht="11.25">
      <c r="B1099" s="198"/>
      <c r="C1099" s="199"/>
      <c r="D1099" s="200" t="s">
        <v>158</v>
      </c>
      <c r="E1099" s="201" t="s">
        <v>19</v>
      </c>
      <c r="F1099" s="202" t="s">
        <v>1107</v>
      </c>
      <c r="G1099" s="199"/>
      <c r="H1099" s="201" t="s">
        <v>19</v>
      </c>
      <c r="I1099" s="203"/>
      <c r="J1099" s="199"/>
      <c r="K1099" s="199"/>
      <c r="L1099" s="204"/>
      <c r="M1099" s="205"/>
      <c r="N1099" s="206"/>
      <c r="O1099" s="206"/>
      <c r="P1099" s="206"/>
      <c r="Q1099" s="206"/>
      <c r="R1099" s="206"/>
      <c r="S1099" s="206"/>
      <c r="T1099" s="207"/>
      <c r="AT1099" s="208" t="s">
        <v>158</v>
      </c>
      <c r="AU1099" s="208" t="s">
        <v>81</v>
      </c>
      <c r="AV1099" s="13" t="s">
        <v>79</v>
      </c>
      <c r="AW1099" s="13" t="s">
        <v>33</v>
      </c>
      <c r="AX1099" s="13" t="s">
        <v>72</v>
      </c>
      <c r="AY1099" s="208" t="s">
        <v>146</v>
      </c>
    </row>
    <row r="1100" spans="1:65" s="14" customFormat="1" ht="11.25">
      <c r="B1100" s="209"/>
      <c r="C1100" s="210"/>
      <c r="D1100" s="200" t="s">
        <v>158</v>
      </c>
      <c r="E1100" s="211" t="s">
        <v>19</v>
      </c>
      <c r="F1100" s="212" t="s">
        <v>686</v>
      </c>
      <c r="G1100" s="210"/>
      <c r="H1100" s="213">
        <v>0.27</v>
      </c>
      <c r="I1100" s="214"/>
      <c r="J1100" s="210"/>
      <c r="K1100" s="210"/>
      <c r="L1100" s="215"/>
      <c r="M1100" s="216"/>
      <c r="N1100" s="217"/>
      <c r="O1100" s="217"/>
      <c r="P1100" s="217"/>
      <c r="Q1100" s="217"/>
      <c r="R1100" s="217"/>
      <c r="S1100" s="217"/>
      <c r="T1100" s="218"/>
      <c r="AT1100" s="219" t="s">
        <v>158</v>
      </c>
      <c r="AU1100" s="219" t="s">
        <v>81</v>
      </c>
      <c r="AV1100" s="14" t="s">
        <v>81</v>
      </c>
      <c r="AW1100" s="14" t="s">
        <v>33</v>
      </c>
      <c r="AX1100" s="14" t="s">
        <v>72</v>
      </c>
      <c r="AY1100" s="219" t="s">
        <v>146</v>
      </c>
    </row>
    <row r="1101" spans="1:65" s="15" customFormat="1" ht="11.25">
      <c r="B1101" s="220"/>
      <c r="C1101" s="221"/>
      <c r="D1101" s="200" t="s">
        <v>158</v>
      </c>
      <c r="E1101" s="222" t="s">
        <v>19</v>
      </c>
      <c r="F1101" s="223" t="s">
        <v>162</v>
      </c>
      <c r="G1101" s="221"/>
      <c r="H1101" s="224">
        <v>0.27</v>
      </c>
      <c r="I1101" s="225"/>
      <c r="J1101" s="221"/>
      <c r="K1101" s="221"/>
      <c r="L1101" s="226"/>
      <c r="M1101" s="227"/>
      <c r="N1101" s="228"/>
      <c r="O1101" s="228"/>
      <c r="P1101" s="228"/>
      <c r="Q1101" s="228"/>
      <c r="R1101" s="228"/>
      <c r="S1101" s="228"/>
      <c r="T1101" s="229"/>
      <c r="AT1101" s="230" t="s">
        <v>158</v>
      </c>
      <c r="AU1101" s="230" t="s">
        <v>81</v>
      </c>
      <c r="AV1101" s="15" t="s">
        <v>154</v>
      </c>
      <c r="AW1101" s="15" t="s">
        <v>4</v>
      </c>
      <c r="AX1101" s="15" t="s">
        <v>79</v>
      </c>
      <c r="AY1101" s="230" t="s">
        <v>146</v>
      </c>
    </row>
    <row r="1102" spans="1:65" s="2" customFormat="1" ht="24.2" customHeight="1">
      <c r="A1102" s="36"/>
      <c r="B1102" s="37"/>
      <c r="C1102" s="180" t="s">
        <v>1108</v>
      </c>
      <c r="D1102" s="180" t="s">
        <v>149</v>
      </c>
      <c r="E1102" s="181" t="s">
        <v>1109</v>
      </c>
      <c r="F1102" s="182" t="s">
        <v>1110</v>
      </c>
      <c r="G1102" s="183" t="s">
        <v>227</v>
      </c>
      <c r="H1102" s="184">
        <v>1</v>
      </c>
      <c r="I1102" s="185"/>
      <c r="J1102" s="186">
        <f>ROUND(I1102*H1102,2)</f>
        <v>0</v>
      </c>
      <c r="K1102" s="182" t="s">
        <v>153</v>
      </c>
      <c r="L1102" s="41"/>
      <c r="M1102" s="187" t="s">
        <v>19</v>
      </c>
      <c r="N1102" s="188" t="s">
        <v>43</v>
      </c>
      <c r="O1102" s="66"/>
      <c r="P1102" s="189">
        <f>O1102*H1102</f>
        <v>0</v>
      </c>
      <c r="Q1102" s="189">
        <v>0</v>
      </c>
      <c r="R1102" s="189">
        <f>Q1102*H1102</f>
        <v>0</v>
      </c>
      <c r="S1102" s="189">
        <v>0</v>
      </c>
      <c r="T1102" s="190">
        <f>S1102*H1102</f>
        <v>0</v>
      </c>
      <c r="U1102" s="36"/>
      <c r="V1102" s="36"/>
      <c r="W1102" s="36"/>
      <c r="X1102" s="36"/>
      <c r="Y1102" s="36"/>
      <c r="Z1102" s="36"/>
      <c r="AA1102" s="36"/>
      <c r="AB1102" s="36"/>
      <c r="AC1102" s="36"/>
      <c r="AD1102" s="36"/>
      <c r="AE1102" s="36"/>
      <c r="AR1102" s="191" t="s">
        <v>258</v>
      </c>
      <c r="AT1102" s="191" t="s">
        <v>149</v>
      </c>
      <c r="AU1102" s="191" t="s">
        <v>81</v>
      </c>
      <c r="AY1102" s="19" t="s">
        <v>146</v>
      </c>
      <c r="BE1102" s="192">
        <f>IF(N1102="základní",J1102,0)</f>
        <v>0</v>
      </c>
      <c r="BF1102" s="192">
        <f>IF(N1102="snížená",J1102,0)</f>
        <v>0</v>
      </c>
      <c r="BG1102" s="192">
        <f>IF(N1102="zákl. přenesená",J1102,0)</f>
        <v>0</v>
      </c>
      <c r="BH1102" s="192">
        <f>IF(N1102="sníž. přenesená",J1102,0)</f>
        <v>0</v>
      </c>
      <c r="BI1102" s="192">
        <f>IF(N1102="nulová",J1102,0)</f>
        <v>0</v>
      </c>
      <c r="BJ1102" s="19" t="s">
        <v>79</v>
      </c>
      <c r="BK1102" s="192">
        <f>ROUND(I1102*H1102,2)</f>
        <v>0</v>
      </c>
      <c r="BL1102" s="19" t="s">
        <v>258</v>
      </c>
      <c r="BM1102" s="191" t="s">
        <v>1111</v>
      </c>
    </row>
    <row r="1103" spans="1:65" s="2" customFormat="1" ht="11.25">
      <c r="A1103" s="36"/>
      <c r="B1103" s="37"/>
      <c r="C1103" s="38"/>
      <c r="D1103" s="193" t="s">
        <v>156</v>
      </c>
      <c r="E1103" s="38"/>
      <c r="F1103" s="194" t="s">
        <v>1112</v>
      </c>
      <c r="G1103" s="38"/>
      <c r="H1103" s="38"/>
      <c r="I1103" s="195"/>
      <c r="J1103" s="38"/>
      <c r="K1103" s="38"/>
      <c r="L1103" s="41"/>
      <c r="M1103" s="196"/>
      <c r="N1103" s="197"/>
      <c r="O1103" s="66"/>
      <c r="P1103" s="66"/>
      <c r="Q1103" s="66"/>
      <c r="R1103" s="66"/>
      <c r="S1103" s="66"/>
      <c r="T1103" s="67"/>
      <c r="U1103" s="36"/>
      <c r="V1103" s="36"/>
      <c r="W1103" s="36"/>
      <c r="X1103" s="36"/>
      <c r="Y1103" s="36"/>
      <c r="Z1103" s="36"/>
      <c r="AA1103" s="36"/>
      <c r="AB1103" s="36"/>
      <c r="AC1103" s="36"/>
      <c r="AD1103" s="36"/>
      <c r="AE1103" s="36"/>
      <c r="AT1103" s="19" t="s">
        <v>156</v>
      </c>
      <c r="AU1103" s="19" t="s">
        <v>81</v>
      </c>
    </row>
    <row r="1104" spans="1:65" s="13" customFormat="1" ht="11.25">
      <c r="B1104" s="198"/>
      <c r="C1104" s="199"/>
      <c r="D1104" s="200" t="s">
        <v>158</v>
      </c>
      <c r="E1104" s="201" t="s">
        <v>19</v>
      </c>
      <c r="F1104" s="202" t="s">
        <v>159</v>
      </c>
      <c r="G1104" s="199"/>
      <c r="H1104" s="201" t="s">
        <v>19</v>
      </c>
      <c r="I1104" s="203"/>
      <c r="J1104" s="199"/>
      <c r="K1104" s="199"/>
      <c r="L1104" s="204"/>
      <c r="M1104" s="205"/>
      <c r="N1104" s="206"/>
      <c r="O1104" s="206"/>
      <c r="P1104" s="206"/>
      <c r="Q1104" s="206"/>
      <c r="R1104" s="206"/>
      <c r="S1104" s="206"/>
      <c r="T1104" s="207"/>
      <c r="AT1104" s="208" t="s">
        <v>158</v>
      </c>
      <c r="AU1104" s="208" t="s">
        <v>81</v>
      </c>
      <c r="AV1104" s="13" t="s">
        <v>79</v>
      </c>
      <c r="AW1104" s="13" t="s">
        <v>33</v>
      </c>
      <c r="AX1104" s="13" t="s">
        <v>72</v>
      </c>
      <c r="AY1104" s="208" t="s">
        <v>146</v>
      </c>
    </row>
    <row r="1105" spans="1:65" s="13" customFormat="1" ht="11.25">
      <c r="B1105" s="198"/>
      <c r="C1105" s="199"/>
      <c r="D1105" s="200" t="s">
        <v>158</v>
      </c>
      <c r="E1105" s="201" t="s">
        <v>19</v>
      </c>
      <c r="F1105" s="202" t="s">
        <v>1080</v>
      </c>
      <c r="G1105" s="199"/>
      <c r="H1105" s="201" t="s">
        <v>19</v>
      </c>
      <c r="I1105" s="203"/>
      <c r="J1105" s="199"/>
      <c r="K1105" s="199"/>
      <c r="L1105" s="204"/>
      <c r="M1105" s="205"/>
      <c r="N1105" s="206"/>
      <c r="O1105" s="206"/>
      <c r="P1105" s="206"/>
      <c r="Q1105" s="206"/>
      <c r="R1105" s="206"/>
      <c r="S1105" s="206"/>
      <c r="T1105" s="207"/>
      <c r="AT1105" s="208" t="s">
        <v>158</v>
      </c>
      <c r="AU1105" s="208" t="s">
        <v>81</v>
      </c>
      <c r="AV1105" s="13" t="s">
        <v>79</v>
      </c>
      <c r="AW1105" s="13" t="s">
        <v>33</v>
      </c>
      <c r="AX1105" s="13" t="s">
        <v>72</v>
      </c>
      <c r="AY1105" s="208" t="s">
        <v>146</v>
      </c>
    </row>
    <row r="1106" spans="1:65" s="13" customFormat="1" ht="11.25">
      <c r="B1106" s="198"/>
      <c r="C1106" s="199"/>
      <c r="D1106" s="200" t="s">
        <v>158</v>
      </c>
      <c r="E1106" s="201" t="s">
        <v>19</v>
      </c>
      <c r="F1106" s="202" t="s">
        <v>160</v>
      </c>
      <c r="G1106" s="199"/>
      <c r="H1106" s="201" t="s">
        <v>19</v>
      </c>
      <c r="I1106" s="203"/>
      <c r="J1106" s="199"/>
      <c r="K1106" s="199"/>
      <c r="L1106" s="204"/>
      <c r="M1106" s="205"/>
      <c r="N1106" s="206"/>
      <c r="O1106" s="206"/>
      <c r="P1106" s="206"/>
      <c r="Q1106" s="206"/>
      <c r="R1106" s="206"/>
      <c r="S1106" s="206"/>
      <c r="T1106" s="207"/>
      <c r="AT1106" s="208" t="s">
        <v>158</v>
      </c>
      <c r="AU1106" s="208" t="s">
        <v>81</v>
      </c>
      <c r="AV1106" s="13" t="s">
        <v>79</v>
      </c>
      <c r="AW1106" s="13" t="s">
        <v>33</v>
      </c>
      <c r="AX1106" s="13" t="s">
        <v>72</v>
      </c>
      <c r="AY1106" s="208" t="s">
        <v>146</v>
      </c>
    </row>
    <row r="1107" spans="1:65" s="13" customFormat="1" ht="11.25">
      <c r="B1107" s="198"/>
      <c r="C1107" s="199"/>
      <c r="D1107" s="200" t="s">
        <v>158</v>
      </c>
      <c r="E1107" s="201" t="s">
        <v>19</v>
      </c>
      <c r="F1107" s="202" t="s">
        <v>1113</v>
      </c>
      <c r="G1107" s="199"/>
      <c r="H1107" s="201" t="s">
        <v>19</v>
      </c>
      <c r="I1107" s="203"/>
      <c r="J1107" s="199"/>
      <c r="K1107" s="199"/>
      <c r="L1107" s="204"/>
      <c r="M1107" s="205"/>
      <c r="N1107" s="206"/>
      <c r="O1107" s="206"/>
      <c r="P1107" s="206"/>
      <c r="Q1107" s="206"/>
      <c r="R1107" s="206"/>
      <c r="S1107" s="206"/>
      <c r="T1107" s="207"/>
      <c r="AT1107" s="208" t="s">
        <v>158</v>
      </c>
      <c r="AU1107" s="208" t="s">
        <v>81</v>
      </c>
      <c r="AV1107" s="13" t="s">
        <v>79</v>
      </c>
      <c r="AW1107" s="13" t="s">
        <v>33</v>
      </c>
      <c r="AX1107" s="13" t="s">
        <v>72</v>
      </c>
      <c r="AY1107" s="208" t="s">
        <v>146</v>
      </c>
    </row>
    <row r="1108" spans="1:65" s="14" customFormat="1" ht="11.25">
      <c r="B1108" s="209"/>
      <c r="C1108" s="210"/>
      <c r="D1108" s="200" t="s">
        <v>158</v>
      </c>
      <c r="E1108" s="211" t="s">
        <v>19</v>
      </c>
      <c r="F1108" s="212" t="s">
        <v>79</v>
      </c>
      <c r="G1108" s="210"/>
      <c r="H1108" s="213">
        <v>1</v>
      </c>
      <c r="I1108" s="214"/>
      <c r="J1108" s="210"/>
      <c r="K1108" s="210"/>
      <c r="L1108" s="215"/>
      <c r="M1108" s="216"/>
      <c r="N1108" s="217"/>
      <c r="O1108" s="217"/>
      <c r="P1108" s="217"/>
      <c r="Q1108" s="217"/>
      <c r="R1108" s="217"/>
      <c r="S1108" s="217"/>
      <c r="T1108" s="218"/>
      <c r="AT1108" s="219" t="s">
        <v>158</v>
      </c>
      <c r="AU1108" s="219" t="s">
        <v>81</v>
      </c>
      <c r="AV1108" s="14" t="s">
        <v>81</v>
      </c>
      <c r="AW1108" s="14" t="s">
        <v>33</v>
      </c>
      <c r="AX1108" s="14" t="s">
        <v>72</v>
      </c>
      <c r="AY1108" s="219" t="s">
        <v>146</v>
      </c>
    </row>
    <row r="1109" spans="1:65" s="15" customFormat="1" ht="11.25">
      <c r="B1109" s="220"/>
      <c r="C1109" s="221"/>
      <c r="D1109" s="200" t="s">
        <v>158</v>
      </c>
      <c r="E1109" s="222" t="s">
        <v>19</v>
      </c>
      <c r="F1109" s="223" t="s">
        <v>162</v>
      </c>
      <c r="G1109" s="221"/>
      <c r="H1109" s="224">
        <v>1</v>
      </c>
      <c r="I1109" s="225"/>
      <c r="J1109" s="221"/>
      <c r="K1109" s="221"/>
      <c r="L1109" s="226"/>
      <c r="M1109" s="227"/>
      <c r="N1109" s="228"/>
      <c r="O1109" s="228"/>
      <c r="P1109" s="228"/>
      <c r="Q1109" s="228"/>
      <c r="R1109" s="228"/>
      <c r="S1109" s="228"/>
      <c r="T1109" s="229"/>
      <c r="AT1109" s="230" t="s">
        <v>158</v>
      </c>
      <c r="AU1109" s="230" t="s">
        <v>81</v>
      </c>
      <c r="AV1109" s="15" t="s">
        <v>154</v>
      </c>
      <c r="AW1109" s="15" t="s">
        <v>4</v>
      </c>
      <c r="AX1109" s="15" t="s">
        <v>79</v>
      </c>
      <c r="AY1109" s="230" t="s">
        <v>146</v>
      </c>
    </row>
    <row r="1110" spans="1:65" s="2" customFormat="1" ht="16.5" customHeight="1">
      <c r="A1110" s="36"/>
      <c r="B1110" s="37"/>
      <c r="C1110" s="231" t="s">
        <v>1114</v>
      </c>
      <c r="D1110" s="231" t="s">
        <v>239</v>
      </c>
      <c r="E1110" s="232" t="s">
        <v>1115</v>
      </c>
      <c r="F1110" s="233" t="s">
        <v>1116</v>
      </c>
      <c r="G1110" s="234" t="s">
        <v>152</v>
      </c>
      <c r="H1110" s="235">
        <v>1.89</v>
      </c>
      <c r="I1110" s="236"/>
      <c r="J1110" s="237">
        <f>ROUND(I1110*H1110,2)</f>
        <v>0</v>
      </c>
      <c r="K1110" s="233" t="s">
        <v>153</v>
      </c>
      <c r="L1110" s="238"/>
      <c r="M1110" s="239" t="s">
        <v>19</v>
      </c>
      <c r="N1110" s="240" t="s">
        <v>43</v>
      </c>
      <c r="O1110" s="66"/>
      <c r="P1110" s="189">
        <f>O1110*H1110</f>
        <v>0</v>
      </c>
      <c r="Q1110" s="189">
        <v>2.5440000000000001E-2</v>
      </c>
      <c r="R1110" s="189">
        <f>Q1110*H1110</f>
        <v>4.8081600000000002E-2</v>
      </c>
      <c r="S1110" s="189">
        <v>0</v>
      </c>
      <c r="T1110" s="190">
        <f>S1110*H1110</f>
        <v>0</v>
      </c>
      <c r="U1110" s="36"/>
      <c r="V1110" s="36"/>
      <c r="W1110" s="36"/>
      <c r="X1110" s="36"/>
      <c r="Y1110" s="36"/>
      <c r="Z1110" s="36"/>
      <c r="AA1110" s="36"/>
      <c r="AB1110" s="36"/>
      <c r="AC1110" s="36"/>
      <c r="AD1110" s="36"/>
      <c r="AE1110" s="36"/>
      <c r="AR1110" s="191" t="s">
        <v>348</v>
      </c>
      <c r="AT1110" s="191" t="s">
        <v>239</v>
      </c>
      <c r="AU1110" s="191" t="s">
        <v>81</v>
      </c>
      <c r="AY1110" s="19" t="s">
        <v>146</v>
      </c>
      <c r="BE1110" s="192">
        <f>IF(N1110="základní",J1110,0)</f>
        <v>0</v>
      </c>
      <c r="BF1110" s="192">
        <f>IF(N1110="snížená",J1110,0)</f>
        <v>0</v>
      </c>
      <c r="BG1110" s="192">
        <f>IF(N1110="zákl. přenesená",J1110,0)</f>
        <v>0</v>
      </c>
      <c r="BH1110" s="192">
        <f>IF(N1110="sníž. přenesená",J1110,0)</f>
        <v>0</v>
      </c>
      <c r="BI1110" s="192">
        <f>IF(N1110="nulová",J1110,0)</f>
        <v>0</v>
      </c>
      <c r="BJ1110" s="19" t="s">
        <v>79</v>
      </c>
      <c r="BK1110" s="192">
        <f>ROUND(I1110*H1110,2)</f>
        <v>0</v>
      </c>
      <c r="BL1110" s="19" t="s">
        <v>258</v>
      </c>
      <c r="BM1110" s="191" t="s">
        <v>1117</v>
      </c>
    </row>
    <row r="1111" spans="1:65" s="13" customFormat="1" ht="11.25">
      <c r="B1111" s="198"/>
      <c r="C1111" s="199"/>
      <c r="D1111" s="200" t="s">
        <v>158</v>
      </c>
      <c r="E1111" s="201" t="s">
        <v>19</v>
      </c>
      <c r="F1111" s="202" t="s">
        <v>159</v>
      </c>
      <c r="G1111" s="199"/>
      <c r="H1111" s="201" t="s">
        <v>19</v>
      </c>
      <c r="I1111" s="203"/>
      <c r="J1111" s="199"/>
      <c r="K1111" s="199"/>
      <c r="L1111" s="204"/>
      <c r="M1111" s="205"/>
      <c r="N1111" s="206"/>
      <c r="O1111" s="206"/>
      <c r="P1111" s="206"/>
      <c r="Q1111" s="206"/>
      <c r="R1111" s="206"/>
      <c r="S1111" s="206"/>
      <c r="T1111" s="207"/>
      <c r="AT1111" s="208" t="s">
        <v>158</v>
      </c>
      <c r="AU1111" s="208" t="s">
        <v>81</v>
      </c>
      <c r="AV1111" s="13" t="s">
        <v>79</v>
      </c>
      <c r="AW1111" s="13" t="s">
        <v>33</v>
      </c>
      <c r="AX1111" s="13" t="s">
        <v>72</v>
      </c>
      <c r="AY1111" s="208" t="s">
        <v>146</v>
      </c>
    </row>
    <row r="1112" spans="1:65" s="13" customFormat="1" ht="11.25">
      <c r="B1112" s="198"/>
      <c r="C1112" s="199"/>
      <c r="D1112" s="200" t="s">
        <v>158</v>
      </c>
      <c r="E1112" s="201" t="s">
        <v>19</v>
      </c>
      <c r="F1112" s="202" t="s">
        <v>1080</v>
      </c>
      <c r="G1112" s="199"/>
      <c r="H1112" s="201" t="s">
        <v>19</v>
      </c>
      <c r="I1112" s="203"/>
      <c r="J1112" s="199"/>
      <c r="K1112" s="199"/>
      <c r="L1112" s="204"/>
      <c r="M1112" s="205"/>
      <c r="N1112" s="206"/>
      <c r="O1112" s="206"/>
      <c r="P1112" s="206"/>
      <c r="Q1112" s="206"/>
      <c r="R1112" s="206"/>
      <c r="S1112" s="206"/>
      <c r="T1112" s="207"/>
      <c r="AT1112" s="208" t="s">
        <v>158</v>
      </c>
      <c r="AU1112" s="208" t="s">
        <v>81</v>
      </c>
      <c r="AV1112" s="13" t="s">
        <v>79</v>
      </c>
      <c r="AW1112" s="13" t="s">
        <v>33</v>
      </c>
      <c r="AX1112" s="13" t="s">
        <v>72</v>
      </c>
      <c r="AY1112" s="208" t="s">
        <v>146</v>
      </c>
    </row>
    <row r="1113" spans="1:65" s="13" customFormat="1" ht="11.25">
      <c r="B1113" s="198"/>
      <c r="C1113" s="199"/>
      <c r="D1113" s="200" t="s">
        <v>158</v>
      </c>
      <c r="E1113" s="201" t="s">
        <v>19</v>
      </c>
      <c r="F1113" s="202" t="s">
        <v>160</v>
      </c>
      <c r="G1113" s="199"/>
      <c r="H1113" s="201" t="s">
        <v>19</v>
      </c>
      <c r="I1113" s="203"/>
      <c r="J1113" s="199"/>
      <c r="K1113" s="199"/>
      <c r="L1113" s="204"/>
      <c r="M1113" s="205"/>
      <c r="N1113" s="206"/>
      <c r="O1113" s="206"/>
      <c r="P1113" s="206"/>
      <c r="Q1113" s="206"/>
      <c r="R1113" s="206"/>
      <c r="S1113" s="206"/>
      <c r="T1113" s="207"/>
      <c r="AT1113" s="208" t="s">
        <v>158</v>
      </c>
      <c r="AU1113" s="208" t="s">
        <v>81</v>
      </c>
      <c r="AV1113" s="13" t="s">
        <v>79</v>
      </c>
      <c r="AW1113" s="13" t="s">
        <v>33</v>
      </c>
      <c r="AX1113" s="13" t="s">
        <v>72</v>
      </c>
      <c r="AY1113" s="208" t="s">
        <v>146</v>
      </c>
    </row>
    <row r="1114" spans="1:65" s="13" customFormat="1" ht="11.25">
      <c r="B1114" s="198"/>
      <c r="C1114" s="199"/>
      <c r="D1114" s="200" t="s">
        <v>158</v>
      </c>
      <c r="E1114" s="201" t="s">
        <v>19</v>
      </c>
      <c r="F1114" s="202" t="s">
        <v>1113</v>
      </c>
      <c r="G1114" s="199"/>
      <c r="H1114" s="201" t="s">
        <v>19</v>
      </c>
      <c r="I1114" s="203"/>
      <c r="J1114" s="199"/>
      <c r="K1114" s="199"/>
      <c r="L1114" s="204"/>
      <c r="M1114" s="205"/>
      <c r="N1114" s="206"/>
      <c r="O1114" s="206"/>
      <c r="P1114" s="206"/>
      <c r="Q1114" s="206"/>
      <c r="R1114" s="206"/>
      <c r="S1114" s="206"/>
      <c r="T1114" s="207"/>
      <c r="AT1114" s="208" t="s">
        <v>158</v>
      </c>
      <c r="AU1114" s="208" t="s">
        <v>81</v>
      </c>
      <c r="AV1114" s="13" t="s">
        <v>79</v>
      </c>
      <c r="AW1114" s="13" t="s">
        <v>33</v>
      </c>
      <c r="AX1114" s="13" t="s">
        <v>72</v>
      </c>
      <c r="AY1114" s="208" t="s">
        <v>146</v>
      </c>
    </row>
    <row r="1115" spans="1:65" s="14" customFormat="1" ht="11.25">
      <c r="B1115" s="209"/>
      <c r="C1115" s="210"/>
      <c r="D1115" s="200" t="s">
        <v>158</v>
      </c>
      <c r="E1115" s="211" t="s">
        <v>19</v>
      </c>
      <c r="F1115" s="212" t="s">
        <v>1118</v>
      </c>
      <c r="G1115" s="210"/>
      <c r="H1115" s="213">
        <v>1.89</v>
      </c>
      <c r="I1115" s="214"/>
      <c r="J1115" s="210"/>
      <c r="K1115" s="210"/>
      <c r="L1115" s="215"/>
      <c r="M1115" s="216"/>
      <c r="N1115" s="217"/>
      <c r="O1115" s="217"/>
      <c r="P1115" s="217"/>
      <c r="Q1115" s="217"/>
      <c r="R1115" s="217"/>
      <c r="S1115" s="217"/>
      <c r="T1115" s="218"/>
      <c r="AT1115" s="219" t="s">
        <v>158</v>
      </c>
      <c r="AU1115" s="219" t="s">
        <v>81</v>
      </c>
      <c r="AV1115" s="14" t="s">
        <v>81</v>
      </c>
      <c r="AW1115" s="14" t="s">
        <v>33</v>
      </c>
      <c r="AX1115" s="14" t="s">
        <v>72</v>
      </c>
      <c r="AY1115" s="219" t="s">
        <v>146</v>
      </c>
    </row>
    <row r="1116" spans="1:65" s="15" customFormat="1" ht="11.25">
      <c r="B1116" s="220"/>
      <c r="C1116" s="221"/>
      <c r="D1116" s="200" t="s">
        <v>158</v>
      </c>
      <c r="E1116" s="222" t="s">
        <v>19</v>
      </c>
      <c r="F1116" s="223" t="s">
        <v>162</v>
      </c>
      <c r="G1116" s="221"/>
      <c r="H1116" s="224">
        <v>1.89</v>
      </c>
      <c r="I1116" s="225"/>
      <c r="J1116" s="221"/>
      <c r="K1116" s="221"/>
      <c r="L1116" s="226"/>
      <c r="M1116" s="227"/>
      <c r="N1116" s="228"/>
      <c r="O1116" s="228"/>
      <c r="P1116" s="228"/>
      <c r="Q1116" s="228"/>
      <c r="R1116" s="228"/>
      <c r="S1116" s="228"/>
      <c r="T1116" s="229"/>
      <c r="AT1116" s="230" t="s">
        <v>158</v>
      </c>
      <c r="AU1116" s="230" t="s">
        <v>81</v>
      </c>
      <c r="AV1116" s="15" t="s">
        <v>154</v>
      </c>
      <c r="AW1116" s="15" t="s">
        <v>4</v>
      </c>
      <c r="AX1116" s="15" t="s">
        <v>79</v>
      </c>
      <c r="AY1116" s="230" t="s">
        <v>146</v>
      </c>
    </row>
    <row r="1117" spans="1:65" s="2" customFormat="1" ht="24.2" customHeight="1">
      <c r="A1117" s="36"/>
      <c r="B1117" s="37"/>
      <c r="C1117" s="180" t="s">
        <v>1119</v>
      </c>
      <c r="D1117" s="180" t="s">
        <v>149</v>
      </c>
      <c r="E1117" s="181" t="s">
        <v>1120</v>
      </c>
      <c r="F1117" s="182" t="s">
        <v>1121</v>
      </c>
      <c r="G1117" s="183" t="s">
        <v>227</v>
      </c>
      <c r="H1117" s="184">
        <v>2</v>
      </c>
      <c r="I1117" s="185"/>
      <c r="J1117" s="186">
        <f>ROUND(I1117*H1117,2)</f>
        <v>0</v>
      </c>
      <c r="K1117" s="182" t="s">
        <v>153</v>
      </c>
      <c r="L1117" s="41"/>
      <c r="M1117" s="187" t="s">
        <v>19</v>
      </c>
      <c r="N1117" s="188" t="s">
        <v>43</v>
      </c>
      <c r="O1117" s="66"/>
      <c r="P1117" s="189">
        <f>O1117*H1117</f>
        <v>0</v>
      </c>
      <c r="Q1117" s="189">
        <v>0</v>
      </c>
      <c r="R1117" s="189">
        <f>Q1117*H1117</f>
        <v>0</v>
      </c>
      <c r="S1117" s="189">
        <v>0</v>
      </c>
      <c r="T1117" s="190">
        <f>S1117*H1117</f>
        <v>0</v>
      </c>
      <c r="U1117" s="36"/>
      <c r="V1117" s="36"/>
      <c r="W1117" s="36"/>
      <c r="X1117" s="36"/>
      <c r="Y1117" s="36"/>
      <c r="Z1117" s="36"/>
      <c r="AA1117" s="36"/>
      <c r="AB1117" s="36"/>
      <c r="AC1117" s="36"/>
      <c r="AD1117" s="36"/>
      <c r="AE1117" s="36"/>
      <c r="AR1117" s="191" t="s">
        <v>258</v>
      </c>
      <c r="AT1117" s="191" t="s">
        <v>149</v>
      </c>
      <c r="AU1117" s="191" t="s">
        <v>81</v>
      </c>
      <c r="AY1117" s="19" t="s">
        <v>146</v>
      </c>
      <c r="BE1117" s="192">
        <f>IF(N1117="základní",J1117,0)</f>
        <v>0</v>
      </c>
      <c r="BF1117" s="192">
        <f>IF(N1117="snížená",J1117,0)</f>
        <v>0</v>
      </c>
      <c r="BG1117" s="192">
        <f>IF(N1117="zákl. přenesená",J1117,0)</f>
        <v>0</v>
      </c>
      <c r="BH1117" s="192">
        <f>IF(N1117="sníž. přenesená",J1117,0)</f>
        <v>0</v>
      </c>
      <c r="BI1117" s="192">
        <f>IF(N1117="nulová",J1117,0)</f>
        <v>0</v>
      </c>
      <c r="BJ1117" s="19" t="s">
        <v>79</v>
      </c>
      <c r="BK1117" s="192">
        <f>ROUND(I1117*H1117,2)</f>
        <v>0</v>
      </c>
      <c r="BL1117" s="19" t="s">
        <v>258</v>
      </c>
      <c r="BM1117" s="191" t="s">
        <v>1122</v>
      </c>
    </row>
    <row r="1118" spans="1:65" s="2" customFormat="1" ht="11.25">
      <c r="A1118" s="36"/>
      <c r="B1118" s="37"/>
      <c r="C1118" s="38"/>
      <c r="D1118" s="193" t="s">
        <v>156</v>
      </c>
      <c r="E1118" s="38"/>
      <c r="F1118" s="194" t="s">
        <v>1123</v>
      </c>
      <c r="G1118" s="38"/>
      <c r="H1118" s="38"/>
      <c r="I1118" s="195"/>
      <c r="J1118" s="38"/>
      <c r="K1118" s="38"/>
      <c r="L1118" s="41"/>
      <c r="M1118" s="196"/>
      <c r="N1118" s="197"/>
      <c r="O1118" s="66"/>
      <c r="P1118" s="66"/>
      <c r="Q1118" s="66"/>
      <c r="R1118" s="66"/>
      <c r="S1118" s="66"/>
      <c r="T1118" s="67"/>
      <c r="U1118" s="36"/>
      <c r="V1118" s="36"/>
      <c r="W1118" s="36"/>
      <c r="X1118" s="36"/>
      <c r="Y1118" s="36"/>
      <c r="Z1118" s="36"/>
      <c r="AA1118" s="36"/>
      <c r="AB1118" s="36"/>
      <c r="AC1118" s="36"/>
      <c r="AD1118" s="36"/>
      <c r="AE1118" s="36"/>
      <c r="AT1118" s="19" t="s">
        <v>156</v>
      </c>
      <c r="AU1118" s="19" t="s">
        <v>81</v>
      </c>
    </row>
    <row r="1119" spans="1:65" s="13" customFormat="1" ht="11.25">
      <c r="B1119" s="198"/>
      <c r="C1119" s="199"/>
      <c r="D1119" s="200" t="s">
        <v>158</v>
      </c>
      <c r="E1119" s="201" t="s">
        <v>19</v>
      </c>
      <c r="F1119" s="202" t="s">
        <v>159</v>
      </c>
      <c r="G1119" s="199"/>
      <c r="H1119" s="201" t="s">
        <v>19</v>
      </c>
      <c r="I1119" s="203"/>
      <c r="J1119" s="199"/>
      <c r="K1119" s="199"/>
      <c r="L1119" s="204"/>
      <c r="M1119" s="205"/>
      <c r="N1119" s="206"/>
      <c r="O1119" s="206"/>
      <c r="P1119" s="206"/>
      <c r="Q1119" s="206"/>
      <c r="R1119" s="206"/>
      <c r="S1119" s="206"/>
      <c r="T1119" s="207"/>
      <c r="AT1119" s="208" t="s">
        <v>158</v>
      </c>
      <c r="AU1119" s="208" t="s">
        <v>81</v>
      </c>
      <c r="AV1119" s="13" t="s">
        <v>79</v>
      </c>
      <c r="AW1119" s="13" t="s">
        <v>33</v>
      </c>
      <c r="AX1119" s="13" t="s">
        <v>72</v>
      </c>
      <c r="AY1119" s="208" t="s">
        <v>146</v>
      </c>
    </row>
    <row r="1120" spans="1:65" s="13" customFormat="1" ht="11.25">
      <c r="B1120" s="198"/>
      <c r="C1120" s="199"/>
      <c r="D1120" s="200" t="s">
        <v>158</v>
      </c>
      <c r="E1120" s="201" t="s">
        <v>19</v>
      </c>
      <c r="F1120" s="202" t="s">
        <v>1080</v>
      </c>
      <c r="G1120" s="199"/>
      <c r="H1120" s="201" t="s">
        <v>19</v>
      </c>
      <c r="I1120" s="203"/>
      <c r="J1120" s="199"/>
      <c r="K1120" s="199"/>
      <c r="L1120" s="204"/>
      <c r="M1120" s="205"/>
      <c r="N1120" s="206"/>
      <c r="O1120" s="206"/>
      <c r="P1120" s="206"/>
      <c r="Q1120" s="206"/>
      <c r="R1120" s="206"/>
      <c r="S1120" s="206"/>
      <c r="T1120" s="207"/>
      <c r="AT1120" s="208" t="s">
        <v>158</v>
      </c>
      <c r="AU1120" s="208" t="s">
        <v>81</v>
      </c>
      <c r="AV1120" s="13" t="s">
        <v>79</v>
      </c>
      <c r="AW1120" s="13" t="s">
        <v>33</v>
      </c>
      <c r="AX1120" s="13" t="s">
        <v>72</v>
      </c>
      <c r="AY1120" s="208" t="s">
        <v>146</v>
      </c>
    </row>
    <row r="1121" spans="1:65" s="13" customFormat="1" ht="11.25">
      <c r="B1121" s="198"/>
      <c r="C1121" s="199"/>
      <c r="D1121" s="200" t="s">
        <v>158</v>
      </c>
      <c r="E1121" s="201" t="s">
        <v>19</v>
      </c>
      <c r="F1121" s="202" t="s">
        <v>160</v>
      </c>
      <c r="G1121" s="199"/>
      <c r="H1121" s="201" t="s">
        <v>19</v>
      </c>
      <c r="I1121" s="203"/>
      <c r="J1121" s="199"/>
      <c r="K1121" s="199"/>
      <c r="L1121" s="204"/>
      <c r="M1121" s="205"/>
      <c r="N1121" s="206"/>
      <c r="O1121" s="206"/>
      <c r="P1121" s="206"/>
      <c r="Q1121" s="206"/>
      <c r="R1121" s="206"/>
      <c r="S1121" s="206"/>
      <c r="T1121" s="207"/>
      <c r="AT1121" s="208" t="s">
        <v>158</v>
      </c>
      <c r="AU1121" s="208" t="s">
        <v>81</v>
      </c>
      <c r="AV1121" s="13" t="s">
        <v>79</v>
      </c>
      <c r="AW1121" s="13" t="s">
        <v>33</v>
      </c>
      <c r="AX1121" s="13" t="s">
        <v>72</v>
      </c>
      <c r="AY1121" s="208" t="s">
        <v>146</v>
      </c>
    </row>
    <row r="1122" spans="1:65" s="13" customFormat="1" ht="11.25">
      <c r="B1122" s="198"/>
      <c r="C1122" s="199"/>
      <c r="D1122" s="200" t="s">
        <v>158</v>
      </c>
      <c r="E1122" s="201" t="s">
        <v>19</v>
      </c>
      <c r="F1122" s="202" t="s">
        <v>1124</v>
      </c>
      <c r="G1122" s="199"/>
      <c r="H1122" s="201" t="s">
        <v>19</v>
      </c>
      <c r="I1122" s="203"/>
      <c r="J1122" s="199"/>
      <c r="K1122" s="199"/>
      <c r="L1122" s="204"/>
      <c r="M1122" s="205"/>
      <c r="N1122" s="206"/>
      <c r="O1122" s="206"/>
      <c r="P1122" s="206"/>
      <c r="Q1122" s="206"/>
      <c r="R1122" s="206"/>
      <c r="S1122" s="206"/>
      <c r="T1122" s="207"/>
      <c r="AT1122" s="208" t="s">
        <v>158</v>
      </c>
      <c r="AU1122" s="208" t="s">
        <v>81</v>
      </c>
      <c r="AV1122" s="13" t="s">
        <v>79</v>
      </c>
      <c r="AW1122" s="13" t="s">
        <v>33</v>
      </c>
      <c r="AX1122" s="13" t="s">
        <v>72</v>
      </c>
      <c r="AY1122" s="208" t="s">
        <v>146</v>
      </c>
    </row>
    <row r="1123" spans="1:65" s="14" customFormat="1" ht="11.25">
      <c r="B1123" s="209"/>
      <c r="C1123" s="210"/>
      <c r="D1123" s="200" t="s">
        <v>158</v>
      </c>
      <c r="E1123" s="211" t="s">
        <v>19</v>
      </c>
      <c r="F1123" s="212" t="s">
        <v>79</v>
      </c>
      <c r="G1123" s="210"/>
      <c r="H1123" s="213">
        <v>1</v>
      </c>
      <c r="I1123" s="214"/>
      <c r="J1123" s="210"/>
      <c r="K1123" s="210"/>
      <c r="L1123" s="215"/>
      <c r="M1123" s="216"/>
      <c r="N1123" s="217"/>
      <c r="O1123" s="217"/>
      <c r="P1123" s="217"/>
      <c r="Q1123" s="217"/>
      <c r="R1123" s="217"/>
      <c r="S1123" s="217"/>
      <c r="T1123" s="218"/>
      <c r="AT1123" s="219" t="s">
        <v>158</v>
      </c>
      <c r="AU1123" s="219" t="s">
        <v>81</v>
      </c>
      <c r="AV1123" s="14" t="s">
        <v>81</v>
      </c>
      <c r="AW1123" s="14" t="s">
        <v>33</v>
      </c>
      <c r="AX1123" s="14" t="s">
        <v>72</v>
      </c>
      <c r="AY1123" s="219" t="s">
        <v>146</v>
      </c>
    </row>
    <row r="1124" spans="1:65" s="13" customFormat="1" ht="11.25">
      <c r="B1124" s="198"/>
      <c r="C1124" s="199"/>
      <c r="D1124" s="200" t="s">
        <v>158</v>
      </c>
      <c r="E1124" s="201" t="s">
        <v>19</v>
      </c>
      <c r="F1124" s="202" t="s">
        <v>1125</v>
      </c>
      <c r="G1124" s="199"/>
      <c r="H1124" s="201" t="s">
        <v>19</v>
      </c>
      <c r="I1124" s="203"/>
      <c r="J1124" s="199"/>
      <c r="K1124" s="199"/>
      <c r="L1124" s="204"/>
      <c r="M1124" s="205"/>
      <c r="N1124" s="206"/>
      <c r="O1124" s="206"/>
      <c r="P1124" s="206"/>
      <c r="Q1124" s="206"/>
      <c r="R1124" s="206"/>
      <c r="S1124" s="206"/>
      <c r="T1124" s="207"/>
      <c r="AT1124" s="208" t="s">
        <v>158</v>
      </c>
      <c r="AU1124" s="208" t="s">
        <v>81</v>
      </c>
      <c r="AV1124" s="13" t="s">
        <v>79</v>
      </c>
      <c r="AW1124" s="13" t="s">
        <v>33</v>
      </c>
      <c r="AX1124" s="13" t="s">
        <v>72</v>
      </c>
      <c r="AY1124" s="208" t="s">
        <v>146</v>
      </c>
    </row>
    <row r="1125" spans="1:65" s="14" customFormat="1" ht="11.25">
      <c r="B1125" s="209"/>
      <c r="C1125" s="210"/>
      <c r="D1125" s="200" t="s">
        <v>158</v>
      </c>
      <c r="E1125" s="211" t="s">
        <v>19</v>
      </c>
      <c r="F1125" s="212" t="s">
        <v>79</v>
      </c>
      <c r="G1125" s="210"/>
      <c r="H1125" s="213">
        <v>1</v>
      </c>
      <c r="I1125" s="214"/>
      <c r="J1125" s="210"/>
      <c r="K1125" s="210"/>
      <c r="L1125" s="215"/>
      <c r="M1125" s="216"/>
      <c r="N1125" s="217"/>
      <c r="O1125" s="217"/>
      <c r="P1125" s="217"/>
      <c r="Q1125" s="217"/>
      <c r="R1125" s="217"/>
      <c r="S1125" s="217"/>
      <c r="T1125" s="218"/>
      <c r="AT1125" s="219" t="s">
        <v>158</v>
      </c>
      <c r="AU1125" s="219" t="s">
        <v>81</v>
      </c>
      <c r="AV1125" s="14" t="s">
        <v>81</v>
      </c>
      <c r="AW1125" s="14" t="s">
        <v>33</v>
      </c>
      <c r="AX1125" s="14" t="s">
        <v>72</v>
      </c>
      <c r="AY1125" s="219" t="s">
        <v>146</v>
      </c>
    </row>
    <row r="1126" spans="1:65" s="15" customFormat="1" ht="11.25">
      <c r="B1126" s="220"/>
      <c r="C1126" s="221"/>
      <c r="D1126" s="200" t="s">
        <v>158</v>
      </c>
      <c r="E1126" s="222" t="s">
        <v>19</v>
      </c>
      <c r="F1126" s="223" t="s">
        <v>162</v>
      </c>
      <c r="G1126" s="221"/>
      <c r="H1126" s="224">
        <v>2</v>
      </c>
      <c r="I1126" s="225"/>
      <c r="J1126" s="221"/>
      <c r="K1126" s="221"/>
      <c r="L1126" s="226"/>
      <c r="M1126" s="227"/>
      <c r="N1126" s="228"/>
      <c r="O1126" s="228"/>
      <c r="P1126" s="228"/>
      <c r="Q1126" s="228"/>
      <c r="R1126" s="228"/>
      <c r="S1126" s="228"/>
      <c r="T1126" s="229"/>
      <c r="AT1126" s="230" t="s">
        <v>158</v>
      </c>
      <c r="AU1126" s="230" t="s">
        <v>81</v>
      </c>
      <c r="AV1126" s="15" t="s">
        <v>154</v>
      </c>
      <c r="AW1126" s="15" t="s">
        <v>4</v>
      </c>
      <c r="AX1126" s="15" t="s">
        <v>79</v>
      </c>
      <c r="AY1126" s="230" t="s">
        <v>146</v>
      </c>
    </row>
    <row r="1127" spans="1:65" s="2" customFormat="1" ht="16.5" customHeight="1">
      <c r="A1127" s="36"/>
      <c r="B1127" s="37"/>
      <c r="C1127" s="231" t="s">
        <v>1126</v>
      </c>
      <c r="D1127" s="231" t="s">
        <v>239</v>
      </c>
      <c r="E1127" s="232" t="s">
        <v>1127</v>
      </c>
      <c r="F1127" s="233" t="s">
        <v>1128</v>
      </c>
      <c r="G1127" s="234" t="s">
        <v>294</v>
      </c>
      <c r="H1127" s="235">
        <v>3.17</v>
      </c>
      <c r="I1127" s="236"/>
      <c r="J1127" s="237">
        <f>ROUND(I1127*H1127,2)</f>
        <v>0</v>
      </c>
      <c r="K1127" s="233" t="s">
        <v>188</v>
      </c>
      <c r="L1127" s="238"/>
      <c r="M1127" s="239" t="s">
        <v>19</v>
      </c>
      <c r="N1127" s="240" t="s">
        <v>43</v>
      </c>
      <c r="O1127" s="66"/>
      <c r="P1127" s="189">
        <f>O1127*H1127</f>
        <v>0</v>
      </c>
      <c r="Q1127" s="189">
        <v>5.0000000000000001E-3</v>
      </c>
      <c r="R1127" s="189">
        <f>Q1127*H1127</f>
        <v>1.585E-2</v>
      </c>
      <c r="S1127" s="189">
        <v>0</v>
      </c>
      <c r="T1127" s="190">
        <f>S1127*H1127</f>
        <v>0</v>
      </c>
      <c r="U1127" s="36"/>
      <c r="V1127" s="36"/>
      <c r="W1127" s="36"/>
      <c r="X1127" s="36"/>
      <c r="Y1127" s="36"/>
      <c r="Z1127" s="36"/>
      <c r="AA1127" s="36"/>
      <c r="AB1127" s="36"/>
      <c r="AC1127" s="36"/>
      <c r="AD1127" s="36"/>
      <c r="AE1127" s="36"/>
      <c r="AR1127" s="191" t="s">
        <v>348</v>
      </c>
      <c r="AT1127" s="191" t="s">
        <v>239</v>
      </c>
      <c r="AU1127" s="191" t="s">
        <v>81</v>
      </c>
      <c r="AY1127" s="19" t="s">
        <v>146</v>
      </c>
      <c r="BE1127" s="192">
        <f>IF(N1127="základní",J1127,0)</f>
        <v>0</v>
      </c>
      <c r="BF1127" s="192">
        <f>IF(N1127="snížená",J1127,0)</f>
        <v>0</v>
      </c>
      <c r="BG1127" s="192">
        <f>IF(N1127="zákl. přenesená",J1127,0)</f>
        <v>0</v>
      </c>
      <c r="BH1127" s="192">
        <f>IF(N1127="sníž. přenesená",J1127,0)</f>
        <v>0</v>
      </c>
      <c r="BI1127" s="192">
        <f>IF(N1127="nulová",J1127,0)</f>
        <v>0</v>
      </c>
      <c r="BJ1127" s="19" t="s">
        <v>79</v>
      </c>
      <c r="BK1127" s="192">
        <f>ROUND(I1127*H1127,2)</f>
        <v>0</v>
      </c>
      <c r="BL1127" s="19" t="s">
        <v>258</v>
      </c>
      <c r="BM1127" s="191" t="s">
        <v>1129</v>
      </c>
    </row>
    <row r="1128" spans="1:65" s="13" customFormat="1" ht="11.25">
      <c r="B1128" s="198"/>
      <c r="C1128" s="199"/>
      <c r="D1128" s="200" t="s">
        <v>158</v>
      </c>
      <c r="E1128" s="201" t="s">
        <v>19</v>
      </c>
      <c r="F1128" s="202" t="s">
        <v>159</v>
      </c>
      <c r="G1128" s="199"/>
      <c r="H1128" s="201" t="s">
        <v>19</v>
      </c>
      <c r="I1128" s="203"/>
      <c r="J1128" s="199"/>
      <c r="K1128" s="199"/>
      <c r="L1128" s="204"/>
      <c r="M1128" s="205"/>
      <c r="N1128" s="206"/>
      <c r="O1128" s="206"/>
      <c r="P1128" s="206"/>
      <c r="Q1128" s="206"/>
      <c r="R1128" s="206"/>
      <c r="S1128" s="206"/>
      <c r="T1128" s="207"/>
      <c r="AT1128" s="208" t="s">
        <v>158</v>
      </c>
      <c r="AU1128" s="208" t="s">
        <v>81</v>
      </c>
      <c r="AV1128" s="13" t="s">
        <v>79</v>
      </c>
      <c r="AW1128" s="13" t="s">
        <v>33</v>
      </c>
      <c r="AX1128" s="13" t="s">
        <v>72</v>
      </c>
      <c r="AY1128" s="208" t="s">
        <v>146</v>
      </c>
    </row>
    <row r="1129" spans="1:65" s="13" customFormat="1" ht="11.25">
      <c r="B1129" s="198"/>
      <c r="C1129" s="199"/>
      <c r="D1129" s="200" t="s">
        <v>158</v>
      </c>
      <c r="E1129" s="201" t="s">
        <v>19</v>
      </c>
      <c r="F1129" s="202" t="s">
        <v>1080</v>
      </c>
      <c r="G1129" s="199"/>
      <c r="H1129" s="201" t="s">
        <v>19</v>
      </c>
      <c r="I1129" s="203"/>
      <c r="J1129" s="199"/>
      <c r="K1129" s="199"/>
      <c r="L1129" s="204"/>
      <c r="M1129" s="205"/>
      <c r="N1129" s="206"/>
      <c r="O1129" s="206"/>
      <c r="P1129" s="206"/>
      <c r="Q1129" s="206"/>
      <c r="R1129" s="206"/>
      <c r="S1129" s="206"/>
      <c r="T1129" s="207"/>
      <c r="AT1129" s="208" t="s">
        <v>158</v>
      </c>
      <c r="AU1129" s="208" t="s">
        <v>81</v>
      </c>
      <c r="AV1129" s="13" t="s">
        <v>79</v>
      </c>
      <c r="AW1129" s="13" t="s">
        <v>33</v>
      </c>
      <c r="AX1129" s="13" t="s">
        <v>72</v>
      </c>
      <c r="AY1129" s="208" t="s">
        <v>146</v>
      </c>
    </row>
    <row r="1130" spans="1:65" s="13" customFormat="1" ht="11.25">
      <c r="B1130" s="198"/>
      <c r="C1130" s="199"/>
      <c r="D1130" s="200" t="s">
        <v>158</v>
      </c>
      <c r="E1130" s="201" t="s">
        <v>19</v>
      </c>
      <c r="F1130" s="202" t="s">
        <v>160</v>
      </c>
      <c r="G1130" s="199"/>
      <c r="H1130" s="201" t="s">
        <v>19</v>
      </c>
      <c r="I1130" s="203"/>
      <c r="J1130" s="199"/>
      <c r="K1130" s="199"/>
      <c r="L1130" s="204"/>
      <c r="M1130" s="205"/>
      <c r="N1130" s="206"/>
      <c r="O1130" s="206"/>
      <c r="P1130" s="206"/>
      <c r="Q1130" s="206"/>
      <c r="R1130" s="206"/>
      <c r="S1130" s="206"/>
      <c r="T1130" s="207"/>
      <c r="AT1130" s="208" t="s">
        <v>158</v>
      </c>
      <c r="AU1130" s="208" t="s">
        <v>81</v>
      </c>
      <c r="AV1130" s="13" t="s">
        <v>79</v>
      </c>
      <c r="AW1130" s="13" t="s">
        <v>33</v>
      </c>
      <c r="AX1130" s="13" t="s">
        <v>72</v>
      </c>
      <c r="AY1130" s="208" t="s">
        <v>146</v>
      </c>
    </row>
    <row r="1131" spans="1:65" s="13" customFormat="1" ht="11.25">
      <c r="B1131" s="198"/>
      <c r="C1131" s="199"/>
      <c r="D1131" s="200" t="s">
        <v>158</v>
      </c>
      <c r="E1131" s="201" t="s">
        <v>19</v>
      </c>
      <c r="F1131" s="202" t="s">
        <v>1124</v>
      </c>
      <c r="G1131" s="199"/>
      <c r="H1131" s="201" t="s">
        <v>19</v>
      </c>
      <c r="I1131" s="203"/>
      <c r="J1131" s="199"/>
      <c r="K1131" s="199"/>
      <c r="L1131" s="204"/>
      <c r="M1131" s="205"/>
      <c r="N1131" s="206"/>
      <c r="O1131" s="206"/>
      <c r="P1131" s="206"/>
      <c r="Q1131" s="206"/>
      <c r="R1131" s="206"/>
      <c r="S1131" s="206"/>
      <c r="T1131" s="207"/>
      <c r="AT1131" s="208" t="s">
        <v>158</v>
      </c>
      <c r="AU1131" s="208" t="s">
        <v>81</v>
      </c>
      <c r="AV1131" s="13" t="s">
        <v>79</v>
      </c>
      <c r="AW1131" s="13" t="s">
        <v>33</v>
      </c>
      <c r="AX1131" s="13" t="s">
        <v>72</v>
      </c>
      <c r="AY1131" s="208" t="s">
        <v>146</v>
      </c>
    </row>
    <row r="1132" spans="1:65" s="14" customFormat="1" ht="11.25">
      <c r="B1132" s="209"/>
      <c r="C1132" s="210"/>
      <c r="D1132" s="200" t="s">
        <v>158</v>
      </c>
      <c r="E1132" s="211" t="s">
        <v>19</v>
      </c>
      <c r="F1132" s="212" t="s">
        <v>1130</v>
      </c>
      <c r="G1132" s="210"/>
      <c r="H1132" s="213">
        <v>1.1950000000000001</v>
      </c>
      <c r="I1132" s="214"/>
      <c r="J1132" s="210"/>
      <c r="K1132" s="210"/>
      <c r="L1132" s="215"/>
      <c r="M1132" s="216"/>
      <c r="N1132" s="217"/>
      <c r="O1132" s="217"/>
      <c r="P1132" s="217"/>
      <c r="Q1132" s="217"/>
      <c r="R1132" s="217"/>
      <c r="S1132" s="217"/>
      <c r="T1132" s="218"/>
      <c r="AT1132" s="219" t="s">
        <v>158</v>
      </c>
      <c r="AU1132" s="219" t="s">
        <v>81</v>
      </c>
      <c r="AV1132" s="14" t="s">
        <v>81</v>
      </c>
      <c r="AW1132" s="14" t="s">
        <v>33</v>
      </c>
      <c r="AX1132" s="14" t="s">
        <v>72</v>
      </c>
      <c r="AY1132" s="219" t="s">
        <v>146</v>
      </c>
    </row>
    <row r="1133" spans="1:65" s="13" customFormat="1" ht="11.25">
      <c r="B1133" s="198"/>
      <c r="C1133" s="199"/>
      <c r="D1133" s="200" t="s">
        <v>158</v>
      </c>
      <c r="E1133" s="201" t="s">
        <v>19</v>
      </c>
      <c r="F1133" s="202" t="s">
        <v>1125</v>
      </c>
      <c r="G1133" s="199"/>
      <c r="H1133" s="201" t="s">
        <v>19</v>
      </c>
      <c r="I1133" s="203"/>
      <c r="J1133" s="199"/>
      <c r="K1133" s="199"/>
      <c r="L1133" s="204"/>
      <c r="M1133" s="205"/>
      <c r="N1133" s="206"/>
      <c r="O1133" s="206"/>
      <c r="P1133" s="206"/>
      <c r="Q1133" s="206"/>
      <c r="R1133" s="206"/>
      <c r="S1133" s="206"/>
      <c r="T1133" s="207"/>
      <c r="AT1133" s="208" t="s">
        <v>158</v>
      </c>
      <c r="AU1133" s="208" t="s">
        <v>81</v>
      </c>
      <c r="AV1133" s="13" t="s">
        <v>79</v>
      </c>
      <c r="AW1133" s="13" t="s">
        <v>33</v>
      </c>
      <c r="AX1133" s="13" t="s">
        <v>72</v>
      </c>
      <c r="AY1133" s="208" t="s">
        <v>146</v>
      </c>
    </row>
    <row r="1134" spans="1:65" s="14" customFormat="1" ht="11.25">
      <c r="B1134" s="209"/>
      <c r="C1134" s="210"/>
      <c r="D1134" s="200" t="s">
        <v>158</v>
      </c>
      <c r="E1134" s="211" t="s">
        <v>19</v>
      </c>
      <c r="F1134" s="212" t="s">
        <v>1131</v>
      </c>
      <c r="G1134" s="210"/>
      <c r="H1134" s="213">
        <v>1.9750000000000001</v>
      </c>
      <c r="I1134" s="214"/>
      <c r="J1134" s="210"/>
      <c r="K1134" s="210"/>
      <c r="L1134" s="215"/>
      <c r="M1134" s="216"/>
      <c r="N1134" s="217"/>
      <c r="O1134" s="217"/>
      <c r="P1134" s="217"/>
      <c r="Q1134" s="217"/>
      <c r="R1134" s="217"/>
      <c r="S1134" s="217"/>
      <c r="T1134" s="218"/>
      <c r="AT1134" s="219" t="s">
        <v>158</v>
      </c>
      <c r="AU1134" s="219" t="s">
        <v>81</v>
      </c>
      <c r="AV1134" s="14" t="s">
        <v>81</v>
      </c>
      <c r="AW1134" s="14" t="s">
        <v>33</v>
      </c>
      <c r="AX1134" s="14" t="s">
        <v>72</v>
      </c>
      <c r="AY1134" s="219" t="s">
        <v>146</v>
      </c>
    </row>
    <row r="1135" spans="1:65" s="15" customFormat="1" ht="11.25">
      <c r="B1135" s="220"/>
      <c r="C1135" s="221"/>
      <c r="D1135" s="200" t="s">
        <v>158</v>
      </c>
      <c r="E1135" s="222" t="s">
        <v>19</v>
      </c>
      <c r="F1135" s="223" t="s">
        <v>162</v>
      </c>
      <c r="G1135" s="221"/>
      <c r="H1135" s="224">
        <v>3.17</v>
      </c>
      <c r="I1135" s="225"/>
      <c r="J1135" s="221"/>
      <c r="K1135" s="221"/>
      <c r="L1135" s="226"/>
      <c r="M1135" s="227"/>
      <c r="N1135" s="228"/>
      <c r="O1135" s="228"/>
      <c r="P1135" s="228"/>
      <c r="Q1135" s="228"/>
      <c r="R1135" s="228"/>
      <c r="S1135" s="228"/>
      <c r="T1135" s="229"/>
      <c r="AT1135" s="230" t="s">
        <v>158</v>
      </c>
      <c r="AU1135" s="230" t="s">
        <v>81</v>
      </c>
      <c r="AV1135" s="15" t="s">
        <v>154</v>
      </c>
      <c r="AW1135" s="15" t="s">
        <v>4</v>
      </c>
      <c r="AX1135" s="15" t="s">
        <v>79</v>
      </c>
      <c r="AY1135" s="230" t="s">
        <v>146</v>
      </c>
    </row>
    <row r="1136" spans="1:65" s="2" customFormat="1" ht="24.2" customHeight="1">
      <c r="A1136" s="36"/>
      <c r="B1136" s="37"/>
      <c r="C1136" s="180" t="s">
        <v>1132</v>
      </c>
      <c r="D1136" s="180" t="s">
        <v>149</v>
      </c>
      <c r="E1136" s="181" t="s">
        <v>1133</v>
      </c>
      <c r="F1136" s="182" t="s">
        <v>1134</v>
      </c>
      <c r="G1136" s="183" t="s">
        <v>212</v>
      </c>
      <c r="H1136" s="184">
        <v>0.2</v>
      </c>
      <c r="I1136" s="185"/>
      <c r="J1136" s="186">
        <f>ROUND(I1136*H1136,2)</f>
        <v>0</v>
      </c>
      <c r="K1136" s="182" t="s">
        <v>153</v>
      </c>
      <c r="L1136" s="41"/>
      <c r="M1136" s="187" t="s">
        <v>19</v>
      </c>
      <c r="N1136" s="188" t="s">
        <v>43</v>
      </c>
      <c r="O1136" s="66"/>
      <c r="P1136" s="189">
        <f>O1136*H1136</f>
        <v>0</v>
      </c>
      <c r="Q1136" s="189">
        <v>0</v>
      </c>
      <c r="R1136" s="189">
        <f>Q1136*H1136</f>
        <v>0</v>
      </c>
      <c r="S1136" s="189">
        <v>0</v>
      </c>
      <c r="T1136" s="190">
        <f>S1136*H1136</f>
        <v>0</v>
      </c>
      <c r="U1136" s="36"/>
      <c r="V1136" s="36"/>
      <c r="W1136" s="36"/>
      <c r="X1136" s="36"/>
      <c r="Y1136" s="36"/>
      <c r="Z1136" s="36"/>
      <c r="AA1136" s="36"/>
      <c r="AB1136" s="36"/>
      <c r="AC1136" s="36"/>
      <c r="AD1136" s="36"/>
      <c r="AE1136" s="36"/>
      <c r="AR1136" s="191" t="s">
        <v>258</v>
      </c>
      <c r="AT1136" s="191" t="s">
        <v>149</v>
      </c>
      <c r="AU1136" s="191" t="s">
        <v>81</v>
      </c>
      <c r="AY1136" s="19" t="s">
        <v>146</v>
      </c>
      <c r="BE1136" s="192">
        <f>IF(N1136="základní",J1136,0)</f>
        <v>0</v>
      </c>
      <c r="BF1136" s="192">
        <f>IF(N1136="snížená",J1136,0)</f>
        <v>0</v>
      </c>
      <c r="BG1136" s="192">
        <f>IF(N1136="zákl. přenesená",J1136,0)</f>
        <v>0</v>
      </c>
      <c r="BH1136" s="192">
        <f>IF(N1136="sníž. přenesená",J1136,0)</f>
        <v>0</v>
      </c>
      <c r="BI1136" s="192">
        <f>IF(N1136="nulová",J1136,0)</f>
        <v>0</v>
      </c>
      <c r="BJ1136" s="19" t="s">
        <v>79</v>
      </c>
      <c r="BK1136" s="192">
        <f>ROUND(I1136*H1136,2)</f>
        <v>0</v>
      </c>
      <c r="BL1136" s="19" t="s">
        <v>258</v>
      </c>
      <c r="BM1136" s="191" t="s">
        <v>1135</v>
      </c>
    </row>
    <row r="1137" spans="1:65" s="2" customFormat="1" ht="11.25">
      <c r="A1137" s="36"/>
      <c r="B1137" s="37"/>
      <c r="C1137" s="38"/>
      <c r="D1137" s="193" t="s">
        <v>156</v>
      </c>
      <c r="E1137" s="38"/>
      <c r="F1137" s="194" t="s">
        <v>1136</v>
      </c>
      <c r="G1137" s="38"/>
      <c r="H1137" s="38"/>
      <c r="I1137" s="195"/>
      <c r="J1137" s="38"/>
      <c r="K1137" s="38"/>
      <c r="L1137" s="41"/>
      <c r="M1137" s="196"/>
      <c r="N1137" s="197"/>
      <c r="O1137" s="66"/>
      <c r="P1137" s="66"/>
      <c r="Q1137" s="66"/>
      <c r="R1137" s="66"/>
      <c r="S1137" s="66"/>
      <c r="T1137" s="67"/>
      <c r="U1137" s="36"/>
      <c r="V1137" s="36"/>
      <c r="W1137" s="36"/>
      <c r="X1137" s="36"/>
      <c r="Y1137" s="36"/>
      <c r="Z1137" s="36"/>
      <c r="AA1137" s="36"/>
      <c r="AB1137" s="36"/>
      <c r="AC1137" s="36"/>
      <c r="AD1137" s="36"/>
      <c r="AE1137" s="36"/>
      <c r="AT1137" s="19" t="s">
        <v>156</v>
      </c>
      <c r="AU1137" s="19" t="s">
        <v>81</v>
      </c>
    </row>
    <row r="1138" spans="1:65" s="12" customFormat="1" ht="22.9" customHeight="1">
      <c r="B1138" s="164"/>
      <c r="C1138" s="165"/>
      <c r="D1138" s="166" t="s">
        <v>71</v>
      </c>
      <c r="E1138" s="178" t="s">
        <v>1137</v>
      </c>
      <c r="F1138" s="178" t="s">
        <v>1138</v>
      </c>
      <c r="G1138" s="165"/>
      <c r="H1138" s="165"/>
      <c r="I1138" s="168"/>
      <c r="J1138" s="179">
        <f>BK1138</f>
        <v>0</v>
      </c>
      <c r="K1138" s="165"/>
      <c r="L1138" s="170"/>
      <c r="M1138" s="171"/>
      <c r="N1138" s="172"/>
      <c r="O1138" s="172"/>
      <c r="P1138" s="173">
        <f>SUM(P1139:P1160)</f>
        <v>0</v>
      </c>
      <c r="Q1138" s="172"/>
      <c r="R1138" s="173">
        <f>SUM(R1139:R1160)</f>
        <v>5.1360000000000003E-2</v>
      </c>
      <c r="S1138" s="172"/>
      <c r="T1138" s="174">
        <f>SUM(T1139:T1160)</f>
        <v>0</v>
      </c>
      <c r="AR1138" s="175" t="s">
        <v>81</v>
      </c>
      <c r="AT1138" s="176" t="s">
        <v>71</v>
      </c>
      <c r="AU1138" s="176" t="s">
        <v>79</v>
      </c>
      <c r="AY1138" s="175" t="s">
        <v>146</v>
      </c>
      <c r="BK1138" s="177">
        <f>SUM(BK1139:BK1160)</f>
        <v>0</v>
      </c>
    </row>
    <row r="1139" spans="1:65" s="2" customFormat="1" ht="16.5" customHeight="1">
      <c r="A1139" s="36"/>
      <c r="B1139" s="37"/>
      <c r="C1139" s="180" t="s">
        <v>1139</v>
      </c>
      <c r="D1139" s="180" t="s">
        <v>149</v>
      </c>
      <c r="E1139" s="181" t="s">
        <v>1140</v>
      </c>
      <c r="F1139" s="182" t="s">
        <v>1141</v>
      </c>
      <c r="G1139" s="183" t="s">
        <v>227</v>
      </c>
      <c r="H1139" s="184">
        <v>1</v>
      </c>
      <c r="I1139" s="185"/>
      <c r="J1139" s="186">
        <f>ROUND(I1139*H1139,2)</f>
        <v>0</v>
      </c>
      <c r="K1139" s="182" t="s">
        <v>188</v>
      </c>
      <c r="L1139" s="41"/>
      <c r="M1139" s="187" t="s">
        <v>19</v>
      </c>
      <c r="N1139" s="188" t="s">
        <v>43</v>
      </c>
      <c r="O1139" s="66"/>
      <c r="P1139" s="189">
        <f>O1139*H1139</f>
        <v>0</v>
      </c>
      <c r="Q1139" s="189">
        <v>2.4E-2</v>
      </c>
      <c r="R1139" s="189">
        <f>Q1139*H1139</f>
        <v>2.4E-2</v>
      </c>
      <c r="S1139" s="189">
        <v>0</v>
      </c>
      <c r="T1139" s="190">
        <f>S1139*H1139</f>
        <v>0</v>
      </c>
      <c r="U1139" s="36"/>
      <c r="V1139" s="36"/>
      <c r="W1139" s="36"/>
      <c r="X1139" s="36"/>
      <c r="Y1139" s="36"/>
      <c r="Z1139" s="36"/>
      <c r="AA1139" s="36"/>
      <c r="AB1139" s="36"/>
      <c r="AC1139" s="36"/>
      <c r="AD1139" s="36"/>
      <c r="AE1139" s="36"/>
      <c r="AR1139" s="191" t="s">
        <v>258</v>
      </c>
      <c r="AT1139" s="191" t="s">
        <v>149</v>
      </c>
      <c r="AU1139" s="191" t="s">
        <v>81</v>
      </c>
      <c r="AY1139" s="19" t="s">
        <v>146</v>
      </c>
      <c r="BE1139" s="192">
        <f>IF(N1139="základní",J1139,0)</f>
        <v>0</v>
      </c>
      <c r="BF1139" s="192">
        <f>IF(N1139="snížená",J1139,0)</f>
        <v>0</v>
      </c>
      <c r="BG1139" s="192">
        <f>IF(N1139="zákl. přenesená",J1139,0)</f>
        <v>0</v>
      </c>
      <c r="BH1139" s="192">
        <f>IF(N1139="sníž. přenesená",J1139,0)</f>
        <v>0</v>
      </c>
      <c r="BI1139" s="192">
        <f>IF(N1139="nulová",J1139,0)</f>
        <v>0</v>
      </c>
      <c r="BJ1139" s="19" t="s">
        <v>79</v>
      </c>
      <c r="BK1139" s="192">
        <f>ROUND(I1139*H1139,2)</f>
        <v>0</v>
      </c>
      <c r="BL1139" s="19" t="s">
        <v>258</v>
      </c>
      <c r="BM1139" s="191" t="s">
        <v>1142</v>
      </c>
    </row>
    <row r="1140" spans="1:65" s="13" customFormat="1" ht="11.25">
      <c r="B1140" s="198"/>
      <c r="C1140" s="199"/>
      <c r="D1140" s="200" t="s">
        <v>158</v>
      </c>
      <c r="E1140" s="201" t="s">
        <v>19</v>
      </c>
      <c r="F1140" s="202" t="s">
        <v>1143</v>
      </c>
      <c r="G1140" s="199"/>
      <c r="H1140" s="201" t="s">
        <v>19</v>
      </c>
      <c r="I1140" s="203"/>
      <c r="J1140" s="199"/>
      <c r="K1140" s="199"/>
      <c r="L1140" s="204"/>
      <c r="M1140" s="205"/>
      <c r="N1140" s="206"/>
      <c r="O1140" s="206"/>
      <c r="P1140" s="206"/>
      <c r="Q1140" s="206"/>
      <c r="R1140" s="206"/>
      <c r="S1140" s="206"/>
      <c r="T1140" s="207"/>
      <c r="AT1140" s="208" t="s">
        <v>158</v>
      </c>
      <c r="AU1140" s="208" t="s">
        <v>81</v>
      </c>
      <c r="AV1140" s="13" t="s">
        <v>79</v>
      </c>
      <c r="AW1140" s="13" t="s">
        <v>33</v>
      </c>
      <c r="AX1140" s="13" t="s">
        <v>72</v>
      </c>
      <c r="AY1140" s="208" t="s">
        <v>146</v>
      </c>
    </row>
    <row r="1141" spans="1:65" s="13" customFormat="1" ht="11.25">
      <c r="B1141" s="198"/>
      <c r="C1141" s="199"/>
      <c r="D1141" s="200" t="s">
        <v>158</v>
      </c>
      <c r="E1141" s="201" t="s">
        <v>19</v>
      </c>
      <c r="F1141" s="202" t="s">
        <v>1144</v>
      </c>
      <c r="G1141" s="199"/>
      <c r="H1141" s="201" t="s">
        <v>19</v>
      </c>
      <c r="I1141" s="203"/>
      <c r="J1141" s="199"/>
      <c r="K1141" s="199"/>
      <c r="L1141" s="204"/>
      <c r="M1141" s="205"/>
      <c r="N1141" s="206"/>
      <c r="O1141" s="206"/>
      <c r="P1141" s="206"/>
      <c r="Q1141" s="206"/>
      <c r="R1141" s="206"/>
      <c r="S1141" s="206"/>
      <c r="T1141" s="207"/>
      <c r="AT1141" s="208" t="s">
        <v>158</v>
      </c>
      <c r="AU1141" s="208" t="s">
        <v>81</v>
      </c>
      <c r="AV1141" s="13" t="s">
        <v>79</v>
      </c>
      <c r="AW1141" s="13" t="s">
        <v>33</v>
      </c>
      <c r="AX1141" s="13" t="s">
        <v>72</v>
      </c>
      <c r="AY1141" s="208" t="s">
        <v>146</v>
      </c>
    </row>
    <row r="1142" spans="1:65" s="13" customFormat="1" ht="11.25">
      <c r="B1142" s="198"/>
      <c r="C1142" s="199"/>
      <c r="D1142" s="200" t="s">
        <v>158</v>
      </c>
      <c r="E1142" s="201" t="s">
        <v>19</v>
      </c>
      <c r="F1142" s="202" t="s">
        <v>160</v>
      </c>
      <c r="G1142" s="199"/>
      <c r="H1142" s="201" t="s">
        <v>19</v>
      </c>
      <c r="I1142" s="203"/>
      <c r="J1142" s="199"/>
      <c r="K1142" s="199"/>
      <c r="L1142" s="204"/>
      <c r="M1142" s="205"/>
      <c r="N1142" s="206"/>
      <c r="O1142" s="206"/>
      <c r="P1142" s="206"/>
      <c r="Q1142" s="206"/>
      <c r="R1142" s="206"/>
      <c r="S1142" s="206"/>
      <c r="T1142" s="207"/>
      <c r="AT1142" s="208" t="s">
        <v>158</v>
      </c>
      <c r="AU1142" s="208" t="s">
        <v>81</v>
      </c>
      <c r="AV1142" s="13" t="s">
        <v>79</v>
      </c>
      <c r="AW1142" s="13" t="s">
        <v>33</v>
      </c>
      <c r="AX1142" s="13" t="s">
        <v>72</v>
      </c>
      <c r="AY1142" s="208" t="s">
        <v>146</v>
      </c>
    </row>
    <row r="1143" spans="1:65" s="13" customFormat="1" ht="11.25">
      <c r="B1143" s="198"/>
      <c r="C1143" s="199"/>
      <c r="D1143" s="200" t="s">
        <v>158</v>
      </c>
      <c r="E1143" s="201" t="s">
        <v>19</v>
      </c>
      <c r="F1143" s="202" t="s">
        <v>1145</v>
      </c>
      <c r="G1143" s="199"/>
      <c r="H1143" s="201" t="s">
        <v>19</v>
      </c>
      <c r="I1143" s="203"/>
      <c r="J1143" s="199"/>
      <c r="K1143" s="199"/>
      <c r="L1143" s="204"/>
      <c r="M1143" s="205"/>
      <c r="N1143" s="206"/>
      <c r="O1143" s="206"/>
      <c r="P1143" s="206"/>
      <c r="Q1143" s="206"/>
      <c r="R1143" s="206"/>
      <c r="S1143" s="206"/>
      <c r="T1143" s="207"/>
      <c r="AT1143" s="208" t="s">
        <v>158</v>
      </c>
      <c r="AU1143" s="208" t="s">
        <v>81</v>
      </c>
      <c r="AV1143" s="13" t="s">
        <v>79</v>
      </c>
      <c r="AW1143" s="13" t="s">
        <v>33</v>
      </c>
      <c r="AX1143" s="13" t="s">
        <v>72</v>
      </c>
      <c r="AY1143" s="208" t="s">
        <v>146</v>
      </c>
    </row>
    <row r="1144" spans="1:65" s="14" customFormat="1" ht="11.25">
      <c r="B1144" s="209"/>
      <c r="C1144" s="210"/>
      <c r="D1144" s="200" t="s">
        <v>158</v>
      </c>
      <c r="E1144" s="211" t="s">
        <v>19</v>
      </c>
      <c r="F1144" s="212" t="s">
        <v>79</v>
      </c>
      <c r="G1144" s="210"/>
      <c r="H1144" s="213">
        <v>1</v>
      </c>
      <c r="I1144" s="214"/>
      <c r="J1144" s="210"/>
      <c r="K1144" s="210"/>
      <c r="L1144" s="215"/>
      <c r="M1144" s="216"/>
      <c r="N1144" s="217"/>
      <c r="O1144" s="217"/>
      <c r="P1144" s="217"/>
      <c r="Q1144" s="217"/>
      <c r="R1144" s="217"/>
      <c r="S1144" s="217"/>
      <c r="T1144" s="218"/>
      <c r="AT1144" s="219" t="s">
        <v>158</v>
      </c>
      <c r="AU1144" s="219" t="s">
        <v>81</v>
      </c>
      <c r="AV1144" s="14" t="s">
        <v>81</v>
      </c>
      <c r="AW1144" s="14" t="s">
        <v>33</v>
      </c>
      <c r="AX1144" s="14" t="s">
        <v>72</v>
      </c>
      <c r="AY1144" s="219" t="s">
        <v>146</v>
      </c>
    </row>
    <row r="1145" spans="1:65" s="15" customFormat="1" ht="11.25">
      <c r="B1145" s="220"/>
      <c r="C1145" s="221"/>
      <c r="D1145" s="200" t="s">
        <v>158</v>
      </c>
      <c r="E1145" s="222" t="s">
        <v>19</v>
      </c>
      <c r="F1145" s="223" t="s">
        <v>162</v>
      </c>
      <c r="G1145" s="221"/>
      <c r="H1145" s="224">
        <v>1</v>
      </c>
      <c r="I1145" s="225"/>
      <c r="J1145" s="221"/>
      <c r="K1145" s="221"/>
      <c r="L1145" s="226"/>
      <c r="M1145" s="227"/>
      <c r="N1145" s="228"/>
      <c r="O1145" s="228"/>
      <c r="P1145" s="228"/>
      <c r="Q1145" s="228"/>
      <c r="R1145" s="228"/>
      <c r="S1145" s="228"/>
      <c r="T1145" s="229"/>
      <c r="AT1145" s="230" t="s">
        <v>158</v>
      </c>
      <c r="AU1145" s="230" t="s">
        <v>81</v>
      </c>
      <c r="AV1145" s="15" t="s">
        <v>154</v>
      </c>
      <c r="AW1145" s="15" t="s">
        <v>4</v>
      </c>
      <c r="AX1145" s="15" t="s">
        <v>79</v>
      </c>
      <c r="AY1145" s="230" t="s">
        <v>146</v>
      </c>
    </row>
    <row r="1146" spans="1:65" s="2" customFormat="1" ht="16.5" customHeight="1">
      <c r="A1146" s="36"/>
      <c r="B1146" s="37"/>
      <c r="C1146" s="180" t="s">
        <v>1146</v>
      </c>
      <c r="D1146" s="180" t="s">
        <v>149</v>
      </c>
      <c r="E1146" s="181" t="s">
        <v>1147</v>
      </c>
      <c r="F1146" s="182" t="s">
        <v>1148</v>
      </c>
      <c r="G1146" s="183" t="s">
        <v>227</v>
      </c>
      <c r="H1146" s="184">
        <v>1</v>
      </c>
      <c r="I1146" s="185"/>
      <c r="J1146" s="186">
        <f>ROUND(I1146*H1146,2)</f>
        <v>0</v>
      </c>
      <c r="K1146" s="182" t="s">
        <v>188</v>
      </c>
      <c r="L1146" s="41"/>
      <c r="M1146" s="187" t="s">
        <v>19</v>
      </c>
      <c r="N1146" s="188" t="s">
        <v>43</v>
      </c>
      <c r="O1146" s="66"/>
      <c r="P1146" s="189">
        <f>O1146*H1146</f>
        <v>0</v>
      </c>
      <c r="Q1146" s="189">
        <v>2.5999999999999999E-2</v>
      </c>
      <c r="R1146" s="189">
        <f>Q1146*H1146</f>
        <v>2.5999999999999999E-2</v>
      </c>
      <c r="S1146" s="189">
        <v>0</v>
      </c>
      <c r="T1146" s="190">
        <f>S1146*H1146</f>
        <v>0</v>
      </c>
      <c r="U1146" s="36"/>
      <c r="V1146" s="36"/>
      <c r="W1146" s="36"/>
      <c r="X1146" s="36"/>
      <c r="Y1146" s="36"/>
      <c r="Z1146" s="36"/>
      <c r="AA1146" s="36"/>
      <c r="AB1146" s="36"/>
      <c r="AC1146" s="36"/>
      <c r="AD1146" s="36"/>
      <c r="AE1146" s="36"/>
      <c r="AR1146" s="191" t="s">
        <v>258</v>
      </c>
      <c r="AT1146" s="191" t="s">
        <v>149</v>
      </c>
      <c r="AU1146" s="191" t="s">
        <v>81</v>
      </c>
      <c r="AY1146" s="19" t="s">
        <v>146</v>
      </c>
      <c r="BE1146" s="192">
        <f>IF(N1146="základní",J1146,0)</f>
        <v>0</v>
      </c>
      <c r="BF1146" s="192">
        <f>IF(N1146="snížená",J1146,0)</f>
        <v>0</v>
      </c>
      <c r="BG1146" s="192">
        <f>IF(N1146="zákl. přenesená",J1146,0)</f>
        <v>0</v>
      </c>
      <c r="BH1146" s="192">
        <f>IF(N1146="sníž. přenesená",J1146,0)</f>
        <v>0</v>
      </c>
      <c r="BI1146" s="192">
        <f>IF(N1146="nulová",J1146,0)</f>
        <v>0</v>
      </c>
      <c r="BJ1146" s="19" t="s">
        <v>79</v>
      </c>
      <c r="BK1146" s="192">
        <f>ROUND(I1146*H1146,2)</f>
        <v>0</v>
      </c>
      <c r="BL1146" s="19" t="s">
        <v>258</v>
      </c>
      <c r="BM1146" s="191" t="s">
        <v>1149</v>
      </c>
    </row>
    <row r="1147" spans="1:65" s="13" customFormat="1" ht="11.25">
      <c r="B1147" s="198"/>
      <c r="C1147" s="199"/>
      <c r="D1147" s="200" t="s">
        <v>158</v>
      </c>
      <c r="E1147" s="201" t="s">
        <v>19</v>
      </c>
      <c r="F1147" s="202" t="s">
        <v>1143</v>
      </c>
      <c r="G1147" s="199"/>
      <c r="H1147" s="201" t="s">
        <v>19</v>
      </c>
      <c r="I1147" s="203"/>
      <c r="J1147" s="199"/>
      <c r="K1147" s="199"/>
      <c r="L1147" s="204"/>
      <c r="M1147" s="205"/>
      <c r="N1147" s="206"/>
      <c r="O1147" s="206"/>
      <c r="P1147" s="206"/>
      <c r="Q1147" s="206"/>
      <c r="R1147" s="206"/>
      <c r="S1147" s="206"/>
      <c r="T1147" s="207"/>
      <c r="AT1147" s="208" t="s">
        <v>158</v>
      </c>
      <c r="AU1147" s="208" t="s">
        <v>81</v>
      </c>
      <c r="AV1147" s="13" t="s">
        <v>79</v>
      </c>
      <c r="AW1147" s="13" t="s">
        <v>33</v>
      </c>
      <c r="AX1147" s="13" t="s">
        <v>72</v>
      </c>
      <c r="AY1147" s="208" t="s">
        <v>146</v>
      </c>
    </row>
    <row r="1148" spans="1:65" s="13" customFormat="1" ht="11.25">
      <c r="B1148" s="198"/>
      <c r="C1148" s="199"/>
      <c r="D1148" s="200" t="s">
        <v>158</v>
      </c>
      <c r="E1148" s="201" t="s">
        <v>19</v>
      </c>
      <c r="F1148" s="202" t="s">
        <v>1144</v>
      </c>
      <c r="G1148" s="199"/>
      <c r="H1148" s="201" t="s">
        <v>19</v>
      </c>
      <c r="I1148" s="203"/>
      <c r="J1148" s="199"/>
      <c r="K1148" s="199"/>
      <c r="L1148" s="204"/>
      <c r="M1148" s="205"/>
      <c r="N1148" s="206"/>
      <c r="O1148" s="206"/>
      <c r="P1148" s="206"/>
      <c r="Q1148" s="206"/>
      <c r="R1148" s="206"/>
      <c r="S1148" s="206"/>
      <c r="T1148" s="207"/>
      <c r="AT1148" s="208" t="s">
        <v>158</v>
      </c>
      <c r="AU1148" s="208" t="s">
        <v>81</v>
      </c>
      <c r="AV1148" s="13" t="s">
        <v>79</v>
      </c>
      <c r="AW1148" s="13" t="s">
        <v>33</v>
      </c>
      <c r="AX1148" s="13" t="s">
        <v>72</v>
      </c>
      <c r="AY1148" s="208" t="s">
        <v>146</v>
      </c>
    </row>
    <row r="1149" spans="1:65" s="13" customFormat="1" ht="11.25">
      <c r="B1149" s="198"/>
      <c r="C1149" s="199"/>
      <c r="D1149" s="200" t="s">
        <v>158</v>
      </c>
      <c r="E1149" s="201" t="s">
        <v>19</v>
      </c>
      <c r="F1149" s="202" t="s">
        <v>160</v>
      </c>
      <c r="G1149" s="199"/>
      <c r="H1149" s="201" t="s">
        <v>19</v>
      </c>
      <c r="I1149" s="203"/>
      <c r="J1149" s="199"/>
      <c r="K1149" s="199"/>
      <c r="L1149" s="204"/>
      <c r="M1149" s="205"/>
      <c r="N1149" s="206"/>
      <c r="O1149" s="206"/>
      <c r="P1149" s="206"/>
      <c r="Q1149" s="206"/>
      <c r="R1149" s="206"/>
      <c r="S1149" s="206"/>
      <c r="T1149" s="207"/>
      <c r="AT1149" s="208" t="s">
        <v>158</v>
      </c>
      <c r="AU1149" s="208" t="s">
        <v>81</v>
      </c>
      <c r="AV1149" s="13" t="s">
        <v>79</v>
      </c>
      <c r="AW1149" s="13" t="s">
        <v>33</v>
      </c>
      <c r="AX1149" s="13" t="s">
        <v>72</v>
      </c>
      <c r="AY1149" s="208" t="s">
        <v>146</v>
      </c>
    </row>
    <row r="1150" spans="1:65" s="13" customFormat="1" ht="11.25">
      <c r="B1150" s="198"/>
      <c r="C1150" s="199"/>
      <c r="D1150" s="200" t="s">
        <v>158</v>
      </c>
      <c r="E1150" s="201" t="s">
        <v>19</v>
      </c>
      <c r="F1150" s="202" t="s">
        <v>1145</v>
      </c>
      <c r="G1150" s="199"/>
      <c r="H1150" s="201" t="s">
        <v>19</v>
      </c>
      <c r="I1150" s="203"/>
      <c r="J1150" s="199"/>
      <c r="K1150" s="199"/>
      <c r="L1150" s="204"/>
      <c r="M1150" s="205"/>
      <c r="N1150" s="206"/>
      <c r="O1150" s="206"/>
      <c r="P1150" s="206"/>
      <c r="Q1150" s="206"/>
      <c r="R1150" s="206"/>
      <c r="S1150" s="206"/>
      <c r="T1150" s="207"/>
      <c r="AT1150" s="208" t="s">
        <v>158</v>
      </c>
      <c r="AU1150" s="208" t="s">
        <v>81</v>
      </c>
      <c r="AV1150" s="13" t="s">
        <v>79</v>
      </c>
      <c r="AW1150" s="13" t="s">
        <v>33</v>
      </c>
      <c r="AX1150" s="13" t="s">
        <v>72</v>
      </c>
      <c r="AY1150" s="208" t="s">
        <v>146</v>
      </c>
    </row>
    <row r="1151" spans="1:65" s="14" customFormat="1" ht="11.25">
      <c r="B1151" s="209"/>
      <c r="C1151" s="210"/>
      <c r="D1151" s="200" t="s">
        <v>158</v>
      </c>
      <c r="E1151" s="211" t="s">
        <v>19</v>
      </c>
      <c r="F1151" s="212" t="s">
        <v>79</v>
      </c>
      <c r="G1151" s="210"/>
      <c r="H1151" s="213">
        <v>1</v>
      </c>
      <c r="I1151" s="214"/>
      <c r="J1151" s="210"/>
      <c r="K1151" s="210"/>
      <c r="L1151" s="215"/>
      <c r="M1151" s="216"/>
      <c r="N1151" s="217"/>
      <c r="O1151" s="217"/>
      <c r="P1151" s="217"/>
      <c r="Q1151" s="217"/>
      <c r="R1151" s="217"/>
      <c r="S1151" s="217"/>
      <c r="T1151" s="218"/>
      <c r="AT1151" s="219" t="s">
        <v>158</v>
      </c>
      <c r="AU1151" s="219" t="s">
        <v>81</v>
      </c>
      <c r="AV1151" s="14" t="s">
        <v>81</v>
      </c>
      <c r="AW1151" s="14" t="s">
        <v>33</v>
      </c>
      <c r="AX1151" s="14" t="s">
        <v>72</v>
      </c>
      <c r="AY1151" s="219" t="s">
        <v>146</v>
      </c>
    </row>
    <row r="1152" spans="1:65" s="15" customFormat="1" ht="11.25">
      <c r="B1152" s="220"/>
      <c r="C1152" s="221"/>
      <c r="D1152" s="200" t="s">
        <v>158</v>
      </c>
      <c r="E1152" s="222" t="s">
        <v>19</v>
      </c>
      <c r="F1152" s="223" t="s">
        <v>162</v>
      </c>
      <c r="G1152" s="221"/>
      <c r="H1152" s="224">
        <v>1</v>
      </c>
      <c r="I1152" s="225"/>
      <c r="J1152" s="221"/>
      <c r="K1152" s="221"/>
      <c r="L1152" s="226"/>
      <c r="M1152" s="227"/>
      <c r="N1152" s="228"/>
      <c r="O1152" s="228"/>
      <c r="P1152" s="228"/>
      <c r="Q1152" s="228"/>
      <c r="R1152" s="228"/>
      <c r="S1152" s="228"/>
      <c r="T1152" s="229"/>
      <c r="AT1152" s="230" t="s">
        <v>158</v>
      </c>
      <c r="AU1152" s="230" t="s">
        <v>81</v>
      </c>
      <c r="AV1152" s="15" t="s">
        <v>154</v>
      </c>
      <c r="AW1152" s="15" t="s">
        <v>4</v>
      </c>
      <c r="AX1152" s="15" t="s">
        <v>79</v>
      </c>
      <c r="AY1152" s="230" t="s">
        <v>146</v>
      </c>
    </row>
    <row r="1153" spans="1:65" s="2" customFormat="1" ht="16.5" customHeight="1">
      <c r="A1153" s="36"/>
      <c r="B1153" s="37"/>
      <c r="C1153" s="180" t="s">
        <v>1150</v>
      </c>
      <c r="D1153" s="180" t="s">
        <v>149</v>
      </c>
      <c r="E1153" s="181" t="s">
        <v>1151</v>
      </c>
      <c r="F1153" s="182" t="s">
        <v>1152</v>
      </c>
      <c r="G1153" s="183" t="s">
        <v>227</v>
      </c>
      <c r="H1153" s="184">
        <v>8</v>
      </c>
      <c r="I1153" s="185"/>
      <c r="J1153" s="186">
        <f>ROUND(I1153*H1153,2)</f>
        <v>0</v>
      </c>
      <c r="K1153" s="182" t="s">
        <v>188</v>
      </c>
      <c r="L1153" s="41"/>
      <c r="M1153" s="187" t="s">
        <v>19</v>
      </c>
      <c r="N1153" s="188" t="s">
        <v>43</v>
      </c>
      <c r="O1153" s="66"/>
      <c r="P1153" s="189">
        <f>O1153*H1153</f>
        <v>0</v>
      </c>
      <c r="Q1153" s="189">
        <v>1.7000000000000001E-4</v>
      </c>
      <c r="R1153" s="189">
        <f>Q1153*H1153</f>
        <v>1.3600000000000001E-3</v>
      </c>
      <c r="S1153" s="189">
        <v>0</v>
      </c>
      <c r="T1153" s="190">
        <f>S1153*H1153</f>
        <v>0</v>
      </c>
      <c r="U1153" s="36"/>
      <c r="V1153" s="36"/>
      <c r="W1153" s="36"/>
      <c r="X1153" s="36"/>
      <c r="Y1153" s="36"/>
      <c r="Z1153" s="36"/>
      <c r="AA1153" s="36"/>
      <c r="AB1153" s="36"/>
      <c r="AC1153" s="36"/>
      <c r="AD1153" s="36"/>
      <c r="AE1153" s="36"/>
      <c r="AR1153" s="191" t="s">
        <v>258</v>
      </c>
      <c r="AT1153" s="191" t="s">
        <v>149</v>
      </c>
      <c r="AU1153" s="191" t="s">
        <v>81</v>
      </c>
      <c r="AY1153" s="19" t="s">
        <v>146</v>
      </c>
      <c r="BE1153" s="192">
        <f>IF(N1153="základní",J1153,0)</f>
        <v>0</v>
      </c>
      <c r="BF1153" s="192">
        <f>IF(N1153="snížená",J1153,0)</f>
        <v>0</v>
      </c>
      <c r="BG1153" s="192">
        <f>IF(N1153="zákl. přenesená",J1153,0)</f>
        <v>0</v>
      </c>
      <c r="BH1153" s="192">
        <f>IF(N1153="sníž. přenesená",J1153,0)</f>
        <v>0</v>
      </c>
      <c r="BI1153" s="192">
        <f>IF(N1153="nulová",J1153,0)</f>
        <v>0</v>
      </c>
      <c r="BJ1153" s="19" t="s">
        <v>79</v>
      </c>
      <c r="BK1153" s="192">
        <f>ROUND(I1153*H1153,2)</f>
        <v>0</v>
      </c>
      <c r="BL1153" s="19" t="s">
        <v>258</v>
      </c>
      <c r="BM1153" s="191" t="s">
        <v>1153</v>
      </c>
    </row>
    <row r="1154" spans="1:65" s="13" customFormat="1" ht="11.25">
      <c r="B1154" s="198"/>
      <c r="C1154" s="199"/>
      <c r="D1154" s="200" t="s">
        <v>158</v>
      </c>
      <c r="E1154" s="201" t="s">
        <v>19</v>
      </c>
      <c r="F1154" s="202" t="s">
        <v>1143</v>
      </c>
      <c r="G1154" s="199"/>
      <c r="H1154" s="201" t="s">
        <v>19</v>
      </c>
      <c r="I1154" s="203"/>
      <c r="J1154" s="199"/>
      <c r="K1154" s="199"/>
      <c r="L1154" s="204"/>
      <c r="M1154" s="205"/>
      <c r="N1154" s="206"/>
      <c r="O1154" s="206"/>
      <c r="P1154" s="206"/>
      <c r="Q1154" s="206"/>
      <c r="R1154" s="206"/>
      <c r="S1154" s="206"/>
      <c r="T1154" s="207"/>
      <c r="AT1154" s="208" t="s">
        <v>158</v>
      </c>
      <c r="AU1154" s="208" t="s">
        <v>81</v>
      </c>
      <c r="AV1154" s="13" t="s">
        <v>79</v>
      </c>
      <c r="AW1154" s="13" t="s">
        <v>33</v>
      </c>
      <c r="AX1154" s="13" t="s">
        <v>72</v>
      </c>
      <c r="AY1154" s="208" t="s">
        <v>146</v>
      </c>
    </row>
    <row r="1155" spans="1:65" s="13" customFormat="1" ht="11.25">
      <c r="B1155" s="198"/>
      <c r="C1155" s="199"/>
      <c r="D1155" s="200" t="s">
        <v>158</v>
      </c>
      <c r="E1155" s="201" t="s">
        <v>19</v>
      </c>
      <c r="F1155" s="202" t="s">
        <v>1154</v>
      </c>
      <c r="G1155" s="199"/>
      <c r="H1155" s="201" t="s">
        <v>19</v>
      </c>
      <c r="I1155" s="203"/>
      <c r="J1155" s="199"/>
      <c r="K1155" s="199"/>
      <c r="L1155" s="204"/>
      <c r="M1155" s="205"/>
      <c r="N1155" s="206"/>
      <c r="O1155" s="206"/>
      <c r="P1155" s="206"/>
      <c r="Q1155" s="206"/>
      <c r="R1155" s="206"/>
      <c r="S1155" s="206"/>
      <c r="T1155" s="207"/>
      <c r="AT1155" s="208" t="s">
        <v>158</v>
      </c>
      <c r="AU1155" s="208" t="s">
        <v>81</v>
      </c>
      <c r="AV1155" s="13" t="s">
        <v>79</v>
      </c>
      <c r="AW1155" s="13" t="s">
        <v>33</v>
      </c>
      <c r="AX1155" s="13" t="s">
        <v>72</v>
      </c>
      <c r="AY1155" s="208" t="s">
        <v>146</v>
      </c>
    </row>
    <row r="1156" spans="1:65" s="13" customFormat="1" ht="11.25">
      <c r="B1156" s="198"/>
      <c r="C1156" s="199"/>
      <c r="D1156" s="200" t="s">
        <v>158</v>
      </c>
      <c r="E1156" s="201" t="s">
        <v>19</v>
      </c>
      <c r="F1156" s="202" t="s">
        <v>160</v>
      </c>
      <c r="G1156" s="199"/>
      <c r="H1156" s="201" t="s">
        <v>19</v>
      </c>
      <c r="I1156" s="203"/>
      <c r="J1156" s="199"/>
      <c r="K1156" s="199"/>
      <c r="L1156" s="204"/>
      <c r="M1156" s="205"/>
      <c r="N1156" s="206"/>
      <c r="O1156" s="206"/>
      <c r="P1156" s="206"/>
      <c r="Q1156" s="206"/>
      <c r="R1156" s="206"/>
      <c r="S1156" s="206"/>
      <c r="T1156" s="207"/>
      <c r="AT1156" s="208" t="s">
        <v>158</v>
      </c>
      <c r="AU1156" s="208" t="s">
        <v>81</v>
      </c>
      <c r="AV1156" s="13" t="s">
        <v>79</v>
      </c>
      <c r="AW1156" s="13" t="s">
        <v>33</v>
      </c>
      <c r="AX1156" s="13" t="s">
        <v>72</v>
      </c>
      <c r="AY1156" s="208" t="s">
        <v>146</v>
      </c>
    </row>
    <row r="1157" spans="1:65" s="14" customFormat="1" ht="11.25">
      <c r="B1157" s="209"/>
      <c r="C1157" s="210"/>
      <c r="D1157" s="200" t="s">
        <v>158</v>
      </c>
      <c r="E1157" s="211" t="s">
        <v>19</v>
      </c>
      <c r="F1157" s="212" t="s">
        <v>198</v>
      </c>
      <c r="G1157" s="210"/>
      <c r="H1157" s="213">
        <v>8</v>
      </c>
      <c r="I1157" s="214"/>
      <c r="J1157" s="210"/>
      <c r="K1157" s="210"/>
      <c r="L1157" s="215"/>
      <c r="M1157" s="216"/>
      <c r="N1157" s="217"/>
      <c r="O1157" s="217"/>
      <c r="P1157" s="217"/>
      <c r="Q1157" s="217"/>
      <c r="R1157" s="217"/>
      <c r="S1157" s="217"/>
      <c r="T1157" s="218"/>
      <c r="AT1157" s="219" t="s">
        <v>158</v>
      </c>
      <c r="AU1157" s="219" t="s">
        <v>81</v>
      </c>
      <c r="AV1157" s="14" t="s">
        <v>81</v>
      </c>
      <c r="AW1157" s="14" t="s">
        <v>33</v>
      </c>
      <c r="AX1157" s="14" t="s">
        <v>72</v>
      </c>
      <c r="AY1157" s="219" t="s">
        <v>146</v>
      </c>
    </row>
    <row r="1158" spans="1:65" s="15" customFormat="1" ht="11.25">
      <c r="B1158" s="220"/>
      <c r="C1158" s="221"/>
      <c r="D1158" s="200" t="s">
        <v>158</v>
      </c>
      <c r="E1158" s="222" t="s">
        <v>19</v>
      </c>
      <c r="F1158" s="223" t="s">
        <v>162</v>
      </c>
      <c r="G1158" s="221"/>
      <c r="H1158" s="224">
        <v>8</v>
      </c>
      <c r="I1158" s="225"/>
      <c r="J1158" s="221"/>
      <c r="K1158" s="221"/>
      <c r="L1158" s="226"/>
      <c r="M1158" s="227"/>
      <c r="N1158" s="228"/>
      <c r="O1158" s="228"/>
      <c r="P1158" s="228"/>
      <c r="Q1158" s="228"/>
      <c r="R1158" s="228"/>
      <c r="S1158" s="228"/>
      <c r="T1158" s="229"/>
      <c r="AT1158" s="230" t="s">
        <v>158</v>
      </c>
      <c r="AU1158" s="230" t="s">
        <v>81</v>
      </c>
      <c r="AV1158" s="15" t="s">
        <v>154</v>
      </c>
      <c r="AW1158" s="15" t="s">
        <v>4</v>
      </c>
      <c r="AX1158" s="15" t="s">
        <v>79</v>
      </c>
      <c r="AY1158" s="230" t="s">
        <v>146</v>
      </c>
    </row>
    <row r="1159" spans="1:65" s="2" customFormat="1" ht="24.2" customHeight="1">
      <c r="A1159" s="36"/>
      <c r="B1159" s="37"/>
      <c r="C1159" s="180" t="s">
        <v>1155</v>
      </c>
      <c r="D1159" s="180" t="s">
        <v>149</v>
      </c>
      <c r="E1159" s="181" t="s">
        <v>1156</v>
      </c>
      <c r="F1159" s="182" t="s">
        <v>1157</v>
      </c>
      <c r="G1159" s="183" t="s">
        <v>212</v>
      </c>
      <c r="H1159" s="184">
        <v>5.0999999999999997E-2</v>
      </c>
      <c r="I1159" s="185"/>
      <c r="J1159" s="186">
        <f>ROUND(I1159*H1159,2)</f>
        <v>0</v>
      </c>
      <c r="K1159" s="182" t="s">
        <v>153</v>
      </c>
      <c r="L1159" s="41"/>
      <c r="M1159" s="187" t="s">
        <v>19</v>
      </c>
      <c r="N1159" s="188" t="s">
        <v>43</v>
      </c>
      <c r="O1159" s="66"/>
      <c r="P1159" s="189">
        <f>O1159*H1159</f>
        <v>0</v>
      </c>
      <c r="Q1159" s="189">
        <v>0</v>
      </c>
      <c r="R1159" s="189">
        <f>Q1159*H1159</f>
        <v>0</v>
      </c>
      <c r="S1159" s="189">
        <v>0</v>
      </c>
      <c r="T1159" s="190">
        <f>S1159*H1159</f>
        <v>0</v>
      </c>
      <c r="U1159" s="36"/>
      <c r="V1159" s="36"/>
      <c r="W1159" s="36"/>
      <c r="X1159" s="36"/>
      <c r="Y1159" s="36"/>
      <c r="Z1159" s="36"/>
      <c r="AA1159" s="36"/>
      <c r="AB1159" s="36"/>
      <c r="AC1159" s="36"/>
      <c r="AD1159" s="36"/>
      <c r="AE1159" s="36"/>
      <c r="AR1159" s="191" t="s">
        <v>258</v>
      </c>
      <c r="AT1159" s="191" t="s">
        <v>149</v>
      </c>
      <c r="AU1159" s="191" t="s">
        <v>81</v>
      </c>
      <c r="AY1159" s="19" t="s">
        <v>146</v>
      </c>
      <c r="BE1159" s="192">
        <f>IF(N1159="základní",J1159,0)</f>
        <v>0</v>
      </c>
      <c r="BF1159" s="192">
        <f>IF(N1159="snížená",J1159,0)</f>
        <v>0</v>
      </c>
      <c r="BG1159" s="192">
        <f>IF(N1159="zákl. přenesená",J1159,0)</f>
        <v>0</v>
      </c>
      <c r="BH1159" s="192">
        <f>IF(N1159="sníž. přenesená",J1159,0)</f>
        <v>0</v>
      </c>
      <c r="BI1159" s="192">
        <f>IF(N1159="nulová",J1159,0)</f>
        <v>0</v>
      </c>
      <c r="BJ1159" s="19" t="s">
        <v>79</v>
      </c>
      <c r="BK1159" s="192">
        <f>ROUND(I1159*H1159,2)</f>
        <v>0</v>
      </c>
      <c r="BL1159" s="19" t="s">
        <v>258</v>
      </c>
      <c r="BM1159" s="191" t="s">
        <v>1158</v>
      </c>
    </row>
    <row r="1160" spans="1:65" s="2" customFormat="1" ht="11.25">
      <c r="A1160" s="36"/>
      <c r="B1160" s="37"/>
      <c r="C1160" s="38"/>
      <c r="D1160" s="193" t="s">
        <v>156</v>
      </c>
      <c r="E1160" s="38"/>
      <c r="F1160" s="194" t="s">
        <v>1159</v>
      </c>
      <c r="G1160" s="38"/>
      <c r="H1160" s="38"/>
      <c r="I1160" s="195"/>
      <c r="J1160" s="38"/>
      <c r="K1160" s="38"/>
      <c r="L1160" s="41"/>
      <c r="M1160" s="196"/>
      <c r="N1160" s="197"/>
      <c r="O1160" s="66"/>
      <c r="P1160" s="66"/>
      <c r="Q1160" s="66"/>
      <c r="R1160" s="66"/>
      <c r="S1160" s="66"/>
      <c r="T1160" s="67"/>
      <c r="U1160" s="36"/>
      <c r="V1160" s="36"/>
      <c r="W1160" s="36"/>
      <c r="X1160" s="36"/>
      <c r="Y1160" s="36"/>
      <c r="Z1160" s="36"/>
      <c r="AA1160" s="36"/>
      <c r="AB1160" s="36"/>
      <c r="AC1160" s="36"/>
      <c r="AD1160" s="36"/>
      <c r="AE1160" s="36"/>
      <c r="AT1160" s="19" t="s">
        <v>156</v>
      </c>
      <c r="AU1160" s="19" t="s">
        <v>81</v>
      </c>
    </row>
    <row r="1161" spans="1:65" s="12" customFormat="1" ht="22.9" customHeight="1">
      <c r="B1161" s="164"/>
      <c r="C1161" s="165"/>
      <c r="D1161" s="166" t="s">
        <v>71</v>
      </c>
      <c r="E1161" s="178" t="s">
        <v>1160</v>
      </c>
      <c r="F1161" s="178" t="s">
        <v>1161</v>
      </c>
      <c r="G1161" s="165"/>
      <c r="H1161" s="165"/>
      <c r="I1161" s="168"/>
      <c r="J1161" s="179">
        <f>BK1161</f>
        <v>0</v>
      </c>
      <c r="K1161" s="165"/>
      <c r="L1161" s="170"/>
      <c r="M1161" s="171"/>
      <c r="N1161" s="172"/>
      <c r="O1161" s="172"/>
      <c r="P1161" s="173">
        <f>SUM(P1162:P1186)</f>
        <v>0</v>
      </c>
      <c r="Q1161" s="172"/>
      <c r="R1161" s="173">
        <f>SUM(R1162:R1186)</f>
        <v>3.791862E-2</v>
      </c>
      <c r="S1161" s="172"/>
      <c r="T1161" s="174">
        <f>SUM(T1162:T1186)</f>
        <v>0</v>
      </c>
      <c r="AR1161" s="175" t="s">
        <v>81</v>
      </c>
      <c r="AT1161" s="176" t="s">
        <v>71</v>
      </c>
      <c r="AU1161" s="176" t="s">
        <v>79</v>
      </c>
      <c r="AY1161" s="175" t="s">
        <v>146</v>
      </c>
      <c r="BK1161" s="177">
        <f>SUM(BK1162:BK1186)</f>
        <v>0</v>
      </c>
    </row>
    <row r="1162" spans="1:65" s="2" customFormat="1" ht="24.2" customHeight="1">
      <c r="A1162" s="36"/>
      <c r="B1162" s="37"/>
      <c r="C1162" s="180" t="s">
        <v>1162</v>
      </c>
      <c r="D1162" s="180" t="s">
        <v>149</v>
      </c>
      <c r="E1162" s="181" t="s">
        <v>1163</v>
      </c>
      <c r="F1162" s="182" t="s">
        <v>1164</v>
      </c>
      <c r="G1162" s="183" t="s">
        <v>152</v>
      </c>
      <c r="H1162" s="184">
        <v>19.635000000000002</v>
      </c>
      <c r="I1162" s="185"/>
      <c r="J1162" s="186">
        <f>ROUND(I1162*H1162,2)</f>
        <v>0</v>
      </c>
      <c r="K1162" s="182" t="s">
        <v>153</v>
      </c>
      <c r="L1162" s="41"/>
      <c r="M1162" s="187" t="s">
        <v>19</v>
      </c>
      <c r="N1162" s="188" t="s">
        <v>43</v>
      </c>
      <c r="O1162" s="66"/>
      <c r="P1162" s="189">
        <f>O1162*H1162</f>
        <v>0</v>
      </c>
      <c r="Q1162" s="189">
        <v>2.2000000000000001E-4</v>
      </c>
      <c r="R1162" s="189">
        <f>Q1162*H1162</f>
        <v>4.3197000000000001E-3</v>
      </c>
      <c r="S1162" s="189">
        <v>0</v>
      </c>
      <c r="T1162" s="190">
        <f>S1162*H1162</f>
        <v>0</v>
      </c>
      <c r="U1162" s="36"/>
      <c r="V1162" s="36"/>
      <c r="W1162" s="36"/>
      <c r="X1162" s="36"/>
      <c r="Y1162" s="36"/>
      <c r="Z1162" s="36"/>
      <c r="AA1162" s="36"/>
      <c r="AB1162" s="36"/>
      <c r="AC1162" s="36"/>
      <c r="AD1162" s="36"/>
      <c r="AE1162" s="36"/>
      <c r="AR1162" s="191" t="s">
        <v>258</v>
      </c>
      <c r="AT1162" s="191" t="s">
        <v>149</v>
      </c>
      <c r="AU1162" s="191" t="s">
        <v>81</v>
      </c>
      <c r="AY1162" s="19" t="s">
        <v>146</v>
      </c>
      <c r="BE1162" s="192">
        <f>IF(N1162="základní",J1162,0)</f>
        <v>0</v>
      </c>
      <c r="BF1162" s="192">
        <f>IF(N1162="snížená",J1162,0)</f>
        <v>0</v>
      </c>
      <c r="BG1162" s="192">
        <f>IF(N1162="zákl. přenesená",J1162,0)</f>
        <v>0</v>
      </c>
      <c r="BH1162" s="192">
        <f>IF(N1162="sníž. přenesená",J1162,0)</f>
        <v>0</v>
      </c>
      <c r="BI1162" s="192">
        <f>IF(N1162="nulová",J1162,0)</f>
        <v>0</v>
      </c>
      <c r="BJ1162" s="19" t="s">
        <v>79</v>
      </c>
      <c r="BK1162" s="192">
        <f>ROUND(I1162*H1162,2)</f>
        <v>0</v>
      </c>
      <c r="BL1162" s="19" t="s">
        <v>258</v>
      </c>
      <c r="BM1162" s="191" t="s">
        <v>1165</v>
      </c>
    </row>
    <row r="1163" spans="1:65" s="2" customFormat="1" ht="11.25">
      <c r="A1163" s="36"/>
      <c r="B1163" s="37"/>
      <c r="C1163" s="38"/>
      <c r="D1163" s="193" t="s">
        <v>156</v>
      </c>
      <c r="E1163" s="38"/>
      <c r="F1163" s="194" t="s">
        <v>1166</v>
      </c>
      <c r="G1163" s="38"/>
      <c r="H1163" s="38"/>
      <c r="I1163" s="195"/>
      <c r="J1163" s="38"/>
      <c r="K1163" s="38"/>
      <c r="L1163" s="41"/>
      <c r="M1163" s="196"/>
      <c r="N1163" s="197"/>
      <c r="O1163" s="66"/>
      <c r="P1163" s="66"/>
      <c r="Q1163" s="66"/>
      <c r="R1163" s="66"/>
      <c r="S1163" s="66"/>
      <c r="T1163" s="67"/>
      <c r="U1163" s="36"/>
      <c r="V1163" s="36"/>
      <c r="W1163" s="36"/>
      <c r="X1163" s="36"/>
      <c r="Y1163" s="36"/>
      <c r="Z1163" s="36"/>
      <c r="AA1163" s="36"/>
      <c r="AB1163" s="36"/>
      <c r="AC1163" s="36"/>
      <c r="AD1163" s="36"/>
      <c r="AE1163" s="36"/>
      <c r="AT1163" s="19" t="s">
        <v>156</v>
      </c>
      <c r="AU1163" s="19" t="s">
        <v>81</v>
      </c>
    </row>
    <row r="1164" spans="1:65" s="13" customFormat="1" ht="11.25">
      <c r="B1164" s="198"/>
      <c r="C1164" s="199"/>
      <c r="D1164" s="200" t="s">
        <v>158</v>
      </c>
      <c r="E1164" s="201" t="s">
        <v>19</v>
      </c>
      <c r="F1164" s="202" t="s">
        <v>159</v>
      </c>
      <c r="G1164" s="199"/>
      <c r="H1164" s="201" t="s">
        <v>19</v>
      </c>
      <c r="I1164" s="203"/>
      <c r="J1164" s="199"/>
      <c r="K1164" s="199"/>
      <c r="L1164" s="204"/>
      <c r="M1164" s="205"/>
      <c r="N1164" s="206"/>
      <c r="O1164" s="206"/>
      <c r="P1164" s="206"/>
      <c r="Q1164" s="206"/>
      <c r="R1164" s="206"/>
      <c r="S1164" s="206"/>
      <c r="T1164" s="207"/>
      <c r="AT1164" s="208" t="s">
        <v>158</v>
      </c>
      <c r="AU1164" s="208" t="s">
        <v>81</v>
      </c>
      <c r="AV1164" s="13" t="s">
        <v>79</v>
      </c>
      <c r="AW1164" s="13" t="s">
        <v>33</v>
      </c>
      <c r="AX1164" s="13" t="s">
        <v>72</v>
      </c>
      <c r="AY1164" s="208" t="s">
        <v>146</v>
      </c>
    </row>
    <row r="1165" spans="1:65" s="13" customFormat="1" ht="11.25">
      <c r="B1165" s="198"/>
      <c r="C1165" s="199"/>
      <c r="D1165" s="200" t="s">
        <v>158</v>
      </c>
      <c r="E1165" s="201" t="s">
        <v>19</v>
      </c>
      <c r="F1165" s="202" t="s">
        <v>160</v>
      </c>
      <c r="G1165" s="199"/>
      <c r="H1165" s="201" t="s">
        <v>19</v>
      </c>
      <c r="I1165" s="203"/>
      <c r="J1165" s="199"/>
      <c r="K1165" s="199"/>
      <c r="L1165" s="204"/>
      <c r="M1165" s="205"/>
      <c r="N1165" s="206"/>
      <c r="O1165" s="206"/>
      <c r="P1165" s="206"/>
      <c r="Q1165" s="206"/>
      <c r="R1165" s="206"/>
      <c r="S1165" s="206"/>
      <c r="T1165" s="207"/>
      <c r="AT1165" s="208" t="s">
        <v>158</v>
      </c>
      <c r="AU1165" s="208" t="s">
        <v>81</v>
      </c>
      <c r="AV1165" s="13" t="s">
        <v>79</v>
      </c>
      <c r="AW1165" s="13" t="s">
        <v>33</v>
      </c>
      <c r="AX1165" s="13" t="s">
        <v>72</v>
      </c>
      <c r="AY1165" s="208" t="s">
        <v>146</v>
      </c>
    </row>
    <row r="1166" spans="1:65" s="13" customFormat="1" ht="11.25">
      <c r="B1166" s="198"/>
      <c r="C1166" s="199"/>
      <c r="D1166" s="200" t="s">
        <v>158</v>
      </c>
      <c r="E1166" s="201" t="s">
        <v>19</v>
      </c>
      <c r="F1166" s="202" t="s">
        <v>909</v>
      </c>
      <c r="G1166" s="199"/>
      <c r="H1166" s="201" t="s">
        <v>19</v>
      </c>
      <c r="I1166" s="203"/>
      <c r="J1166" s="199"/>
      <c r="K1166" s="199"/>
      <c r="L1166" s="204"/>
      <c r="M1166" s="205"/>
      <c r="N1166" s="206"/>
      <c r="O1166" s="206"/>
      <c r="P1166" s="206"/>
      <c r="Q1166" s="206"/>
      <c r="R1166" s="206"/>
      <c r="S1166" s="206"/>
      <c r="T1166" s="207"/>
      <c r="AT1166" s="208" t="s">
        <v>158</v>
      </c>
      <c r="AU1166" s="208" t="s">
        <v>81</v>
      </c>
      <c r="AV1166" s="13" t="s">
        <v>79</v>
      </c>
      <c r="AW1166" s="13" t="s">
        <v>33</v>
      </c>
      <c r="AX1166" s="13" t="s">
        <v>72</v>
      </c>
      <c r="AY1166" s="208" t="s">
        <v>146</v>
      </c>
    </row>
    <row r="1167" spans="1:65" s="14" customFormat="1" ht="11.25">
      <c r="B1167" s="209"/>
      <c r="C1167" s="210"/>
      <c r="D1167" s="200" t="s">
        <v>158</v>
      </c>
      <c r="E1167" s="211" t="s">
        <v>19</v>
      </c>
      <c r="F1167" s="212" t="s">
        <v>1167</v>
      </c>
      <c r="G1167" s="210"/>
      <c r="H1167" s="213">
        <v>19.635000000000002</v>
      </c>
      <c r="I1167" s="214"/>
      <c r="J1167" s="210"/>
      <c r="K1167" s="210"/>
      <c r="L1167" s="215"/>
      <c r="M1167" s="216"/>
      <c r="N1167" s="217"/>
      <c r="O1167" s="217"/>
      <c r="P1167" s="217"/>
      <c r="Q1167" s="217"/>
      <c r="R1167" s="217"/>
      <c r="S1167" s="217"/>
      <c r="T1167" s="218"/>
      <c r="AT1167" s="219" t="s">
        <v>158</v>
      </c>
      <c r="AU1167" s="219" t="s">
        <v>81</v>
      </c>
      <c r="AV1167" s="14" t="s">
        <v>81</v>
      </c>
      <c r="AW1167" s="14" t="s">
        <v>33</v>
      </c>
      <c r="AX1167" s="14" t="s">
        <v>72</v>
      </c>
      <c r="AY1167" s="219" t="s">
        <v>146</v>
      </c>
    </row>
    <row r="1168" spans="1:65" s="15" customFormat="1" ht="11.25">
      <c r="B1168" s="220"/>
      <c r="C1168" s="221"/>
      <c r="D1168" s="200" t="s">
        <v>158</v>
      </c>
      <c r="E1168" s="222" t="s">
        <v>19</v>
      </c>
      <c r="F1168" s="223" t="s">
        <v>162</v>
      </c>
      <c r="G1168" s="221"/>
      <c r="H1168" s="224">
        <v>19.635000000000002</v>
      </c>
      <c r="I1168" s="225"/>
      <c r="J1168" s="221"/>
      <c r="K1168" s="221"/>
      <c r="L1168" s="226"/>
      <c r="M1168" s="227"/>
      <c r="N1168" s="228"/>
      <c r="O1168" s="228"/>
      <c r="P1168" s="228"/>
      <c r="Q1168" s="228"/>
      <c r="R1168" s="228"/>
      <c r="S1168" s="228"/>
      <c r="T1168" s="229"/>
      <c r="AT1168" s="230" t="s">
        <v>158</v>
      </c>
      <c r="AU1168" s="230" t="s">
        <v>81</v>
      </c>
      <c r="AV1168" s="15" t="s">
        <v>154</v>
      </c>
      <c r="AW1168" s="15" t="s">
        <v>4</v>
      </c>
      <c r="AX1168" s="15" t="s">
        <v>79</v>
      </c>
      <c r="AY1168" s="230" t="s">
        <v>146</v>
      </c>
    </row>
    <row r="1169" spans="1:65" s="2" customFormat="1" ht="24.2" customHeight="1">
      <c r="A1169" s="36"/>
      <c r="B1169" s="37"/>
      <c r="C1169" s="180" t="s">
        <v>1168</v>
      </c>
      <c r="D1169" s="180" t="s">
        <v>149</v>
      </c>
      <c r="E1169" s="181" t="s">
        <v>1169</v>
      </c>
      <c r="F1169" s="182" t="s">
        <v>1170</v>
      </c>
      <c r="G1169" s="183" t="s">
        <v>152</v>
      </c>
      <c r="H1169" s="184">
        <v>44.994</v>
      </c>
      <c r="I1169" s="185"/>
      <c r="J1169" s="186">
        <f>ROUND(I1169*H1169,2)</f>
        <v>0</v>
      </c>
      <c r="K1169" s="182" t="s">
        <v>153</v>
      </c>
      <c r="L1169" s="41"/>
      <c r="M1169" s="187" t="s">
        <v>19</v>
      </c>
      <c r="N1169" s="188" t="s">
        <v>43</v>
      </c>
      <c r="O1169" s="66"/>
      <c r="P1169" s="189">
        <f>O1169*H1169</f>
        <v>0</v>
      </c>
      <c r="Q1169" s="189">
        <v>3.8000000000000002E-4</v>
      </c>
      <c r="R1169" s="189">
        <f>Q1169*H1169</f>
        <v>1.709772E-2</v>
      </c>
      <c r="S1169" s="189">
        <v>0</v>
      </c>
      <c r="T1169" s="190">
        <f>S1169*H1169</f>
        <v>0</v>
      </c>
      <c r="U1169" s="36"/>
      <c r="V1169" s="36"/>
      <c r="W1169" s="36"/>
      <c r="X1169" s="36"/>
      <c r="Y1169" s="36"/>
      <c r="Z1169" s="36"/>
      <c r="AA1169" s="36"/>
      <c r="AB1169" s="36"/>
      <c r="AC1169" s="36"/>
      <c r="AD1169" s="36"/>
      <c r="AE1169" s="36"/>
      <c r="AR1169" s="191" t="s">
        <v>258</v>
      </c>
      <c r="AT1169" s="191" t="s">
        <v>149</v>
      </c>
      <c r="AU1169" s="191" t="s">
        <v>81</v>
      </c>
      <c r="AY1169" s="19" t="s">
        <v>146</v>
      </c>
      <c r="BE1169" s="192">
        <f>IF(N1169="základní",J1169,0)</f>
        <v>0</v>
      </c>
      <c r="BF1169" s="192">
        <f>IF(N1169="snížená",J1169,0)</f>
        <v>0</v>
      </c>
      <c r="BG1169" s="192">
        <f>IF(N1169="zákl. přenesená",J1169,0)</f>
        <v>0</v>
      </c>
      <c r="BH1169" s="192">
        <f>IF(N1169="sníž. přenesená",J1169,0)</f>
        <v>0</v>
      </c>
      <c r="BI1169" s="192">
        <f>IF(N1169="nulová",J1169,0)</f>
        <v>0</v>
      </c>
      <c r="BJ1169" s="19" t="s">
        <v>79</v>
      </c>
      <c r="BK1169" s="192">
        <f>ROUND(I1169*H1169,2)</f>
        <v>0</v>
      </c>
      <c r="BL1169" s="19" t="s">
        <v>258</v>
      </c>
      <c r="BM1169" s="191" t="s">
        <v>1171</v>
      </c>
    </row>
    <row r="1170" spans="1:65" s="2" customFormat="1" ht="11.25">
      <c r="A1170" s="36"/>
      <c r="B1170" s="37"/>
      <c r="C1170" s="38"/>
      <c r="D1170" s="193" t="s">
        <v>156</v>
      </c>
      <c r="E1170" s="38"/>
      <c r="F1170" s="194" t="s">
        <v>1172</v>
      </c>
      <c r="G1170" s="38"/>
      <c r="H1170" s="38"/>
      <c r="I1170" s="195"/>
      <c r="J1170" s="38"/>
      <c r="K1170" s="38"/>
      <c r="L1170" s="41"/>
      <c r="M1170" s="196"/>
      <c r="N1170" s="197"/>
      <c r="O1170" s="66"/>
      <c r="P1170" s="66"/>
      <c r="Q1170" s="66"/>
      <c r="R1170" s="66"/>
      <c r="S1170" s="66"/>
      <c r="T1170" s="67"/>
      <c r="U1170" s="36"/>
      <c r="V1170" s="36"/>
      <c r="W1170" s="36"/>
      <c r="X1170" s="36"/>
      <c r="Y1170" s="36"/>
      <c r="Z1170" s="36"/>
      <c r="AA1170" s="36"/>
      <c r="AB1170" s="36"/>
      <c r="AC1170" s="36"/>
      <c r="AD1170" s="36"/>
      <c r="AE1170" s="36"/>
      <c r="AT1170" s="19" t="s">
        <v>156</v>
      </c>
      <c r="AU1170" s="19" t="s">
        <v>81</v>
      </c>
    </row>
    <row r="1171" spans="1:65" s="13" customFormat="1" ht="11.25">
      <c r="B1171" s="198"/>
      <c r="C1171" s="199"/>
      <c r="D1171" s="200" t="s">
        <v>158</v>
      </c>
      <c r="E1171" s="201" t="s">
        <v>19</v>
      </c>
      <c r="F1171" s="202" t="s">
        <v>255</v>
      </c>
      <c r="G1171" s="199"/>
      <c r="H1171" s="201" t="s">
        <v>19</v>
      </c>
      <c r="I1171" s="203"/>
      <c r="J1171" s="199"/>
      <c r="K1171" s="199"/>
      <c r="L1171" s="204"/>
      <c r="M1171" s="205"/>
      <c r="N1171" s="206"/>
      <c r="O1171" s="206"/>
      <c r="P1171" s="206"/>
      <c r="Q1171" s="206"/>
      <c r="R1171" s="206"/>
      <c r="S1171" s="206"/>
      <c r="T1171" s="207"/>
      <c r="AT1171" s="208" t="s">
        <v>158</v>
      </c>
      <c r="AU1171" s="208" t="s">
        <v>81</v>
      </c>
      <c r="AV1171" s="13" t="s">
        <v>79</v>
      </c>
      <c r="AW1171" s="13" t="s">
        <v>33</v>
      </c>
      <c r="AX1171" s="13" t="s">
        <v>72</v>
      </c>
      <c r="AY1171" s="208" t="s">
        <v>146</v>
      </c>
    </row>
    <row r="1172" spans="1:65" s="13" customFormat="1" ht="11.25">
      <c r="B1172" s="198"/>
      <c r="C1172" s="199"/>
      <c r="D1172" s="200" t="s">
        <v>158</v>
      </c>
      <c r="E1172" s="201" t="s">
        <v>19</v>
      </c>
      <c r="F1172" s="202" t="s">
        <v>160</v>
      </c>
      <c r="G1172" s="199"/>
      <c r="H1172" s="201" t="s">
        <v>19</v>
      </c>
      <c r="I1172" s="203"/>
      <c r="J1172" s="199"/>
      <c r="K1172" s="199"/>
      <c r="L1172" s="204"/>
      <c r="M1172" s="205"/>
      <c r="N1172" s="206"/>
      <c r="O1172" s="206"/>
      <c r="P1172" s="206"/>
      <c r="Q1172" s="206"/>
      <c r="R1172" s="206"/>
      <c r="S1172" s="206"/>
      <c r="T1172" s="207"/>
      <c r="AT1172" s="208" t="s">
        <v>158</v>
      </c>
      <c r="AU1172" s="208" t="s">
        <v>81</v>
      </c>
      <c r="AV1172" s="13" t="s">
        <v>79</v>
      </c>
      <c r="AW1172" s="13" t="s">
        <v>33</v>
      </c>
      <c r="AX1172" s="13" t="s">
        <v>72</v>
      </c>
      <c r="AY1172" s="208" t="s">
        <v>146</v>
      </c>
    </row>
    <row r="1173" spans="1:65" s="13" customFormat="1" ht="11.25">
      <c r="B1173" s="198"/>
      <c r="C1173" s="199"/>
      <c r="D1173" s="200" t="s">
        <v>158</v>
      </c>
      <c r="E1173" s="201" t="s">
        <v>19</v>
      </c>
      <c r="F1173" s="202" t="s">
        <v>1173</v>
      </c>
      <c r="G1173" s="199"/>
      <c r="H1173" s="201" t="s">
        <v>19</v>
      </c>
      <c r="I1173" s="203"/>
      <c r="J1173" s="199"/>
      <c r="K1173" s="199"/>
      <c r="L1173" s="204"/>
      <c r="M1173" s="205"/>
      <c r="N1173" s="206"/>
      <c r="O1173" s="206"/>
      <c r="P1173" s="206"/>
      <c r="Q1173" s="206"/>
      <c r="R1173" s="206"/>
      <c r="S1173" s="206"/>
      <c r="T1173" s="207"/>
      <c r="AT1173" s="208" t="s">
        <v>158</v>
      </c>
      <c r="AU1173" s="208" t="s">
        <v>81</v>
      </c>
      <c r="AV1173" s="13" t="s">
        <v>79</v>
      </c>
      <c r="AW1173" s="13" t="s">
        <v>33</v>
      </c>
      <c r="AX1173" s="13" t="s">
        <v>72</v>
      </c>
      <c r="AY1173" s="208" t="s">
        <v>146</v>
      </c>
    </row>
    <row r="1174" spans="1:65" s="14" customFormat="1" ht="11.25">
      <c r="B1174" s="209"/>
      <c r="C1174" s="210"/>
      <c r="D1174" s="200" t="s">
        <v>158</v>
      </c>
      <c r="E1174" s="211" t="s">
        <v>19</v>
      </c>
      <c r="F1174" s="212" t="s">
        <v>1174</v>
      </c>
      <c r="G1174" s="210"/>
      <c r="H1174" s="213">
        <v>35.712000000000003</v>
      </c>
      <c r="I1174" s="214"/>
      <c r="J1174" s="210"/>
      <c r="K1174" s="210"/>
      <c r="L1174" s="215"/>
      <c r="M1174" s="216"/>
      <c r="N1174" s="217"/>
      <c r="O1174" s="217"/>
      <c r="P1174" s="217"/>
      <c r="Q1174" s="217"/>
      <c r="R1174" s="217"/>
      <c r="S1174" s="217"/>
      <c r="T1174" s="218"/>
      <c r="AT1174" s="219" t="s">
        <v>158</v>
      </c>
      <c r="AU1174" s="219" t="s">
        <v>81</v>
      </c>
      <c r="AV1174" s="14" t="s">
        <v>81</v>
      </c>
      <c r="AW1174" s="14" t="s">
        <v>33</v>
      </c>
      <c r="AX1174" s="14" t="s">
        <v>72</v>
      </c>
      <c r="AY1174" s="219" t="s">
        <v>146</v>
      </c>
    </row>
    <row r="1175" spans="1:65" s="13" customFormat="1" ht="11.25">
      <c r="B1175" s="198"/>
      <c r="C1175" s="199"/>
      <c r="D1175" s="200" t="s">
        <v>158</v>
      </c>
      <c r="E1175" s="201" t="s">
        <v>19</v>
      </c>
      <c r="F1175" s="202" t="s">
        <v>1175</v>
      </c>
      <c r="G1175" s="199"/>
      <c r="H1175" s="201" t="s">
        <v>19</v>
      </c>
      <c r="I1175" s="203"/>
      <c r="J1175" s="199"/>
      <c r="K1175" s="199"/>
      <c r="L1175" s="204"/>
      <c r="M1175" s="205"/>
      <c r="N1175" s="206"/>
      <c r="O1175" s="206"/>
      <c r="P1175" s="206"/>
      <c r="Q1175" s="206"/>
      <c r="R1175" s="206"/>
      <c r="S1175" s="206"/>
      <c r="T1175" s="207"/>
      <c r="AT1175" s="208" t="s">
        <v>158</v>
      </c>
      <c r="AU1175" s="208" t="s">
        <v>81</v>
      </c>
      <c r="AV1175" s="13" t="s">
        <v>79</v>
      </c>
      <c r="AW1175" s="13" t="s">
        <v>33</v>
      </c>
      <c r="AX1175" s="13" t="s">
        <v>72</v>
      </c>
      <c r="AY1175" s="208" t="s">
        <v>146</v>
      </c>
    </row>
    <row r="1176" spans="1:65" s="14" customFormat="1" ht="11.25">
      <c r="B1176" s="209"/>
      <c r="C1176" s="210"/>
      <c r="D1176" s="200" t="s">
        <v>158</v>
      </c>
      <c r="E1176" s="211" t="s">
        <v>19</v>
      </c>
      <c r="F1176" s="212" t="s">
        <v>1176</v>
      </c>
      <c r="G1176" s="210"/>
      <c r="H1176" s="213">
        <v>9.282</v>
      </c>
      <c r="I1176" s="214"/>
      <c r="J1176" s="210"/>
      <c r="K1176" s="210"/>
      <c r="L1176" s="215"/>
      <c r="M1176" s="216"/>
      <c r="N1176" s="217"/>
      <c r="O1176" s="217"/>
      <c r="P1176" s="217"/>
      <c r="Q1176" s="217"/>
      <c r="R1176" s="217"/>
      <c r="S1176" s="217"/>
      <c r="T1176" s="218"/>
      <c r="AT1176" s="219" t="s">
        <v>158</v>
      </c>
      <c r="AU1176" s="219" t="s">
        <v>81</v>
      </c>
      <c r="AV1176" s="14" t="s">
        <v>81</v>
      </c>
      <c r="AW1176" s="14" t="s">
        <v>33</v>
      </c>
      <c r="AX1176" s="14" t="s">
        <v>72</v>
      </c>
      <c r="AY1176" s="219" t="s">
        <v>146</v>
      </c>
    </row>
    <row r="1177" spans="1:65" s="15" customFormat="1" ht="11.25">
      <c r="B1177" s="220"/>
      <c r="C1177" s="221"/>
      <c r="D1177" s="200" t="s">
        <v>158</v>
      </c>
      <c r="E1177" s="222" t="s">
        <v>19</v>
      </c>
      <c r="F1177" s="223" t="s">
        <v>162</v>
      </c>
      <c r="G1177" s="221"/>
      <c r="H1177" s="224">
        <v>44.994</v>
      </c>
      <c r="I1177" s="225"/>
      <c r="J1177" s="221"/>
      <c r="K1177" s="221"/>
      <c r="L1177" s="226"/>
      <c r="M1177" s="227"/>
      <c r="N1177" s="228"/>
      <c r="O1177" s="228"/>
      <c r="P1177" s="228"/>
      <c r="Q1177" s="228"/>
      <c r="R1177" s="228"/>
      <c r="S1177" s="228"/>
      <c r="T1177" s="229"/>
      <c r="AT1177" s="230" t="s">
        <v>158</v>
      </c>
      <c r="AU1177" s="230" t="s">
        <v>81</v>
      </c>
      <c r="AV1177" s="15" t="s">
        <v>154</v>
      </c>
      <c r="AW1177" s="15" t="s">
        <v>4</v>
      </c>
      <c r="AX1177" s="15" t="s">
        <v>79</v>
      </c>
      <c r="AY1177" s="230" t="s">
        <v>146</v>
      </c>
    </row>
    <row r="1178" spans="1:65" s="2" customFormat="1" ht="24.2" customHeight="1">
      <c r="A1178" s="36"/>
      <c r="B1178" s="37"/>
      <c r="C1178" s="180" t="s">
        <v>1177</v>
      </c>
      <c r="D1178" s="180" t="s">
        <v>149</v>
      </c>
      <c r="E1178" s="181" t="s">
        <v>1178</v>
      </c>
      <c r="F1178" s="182" t="s">
        <v>1179</v>
      </c>
      <c r="G1178" s="183" t="s">
        <v>152</v>
      </c>
      <c r="H1178" s="184">
        <v>27.501999999999999</v>
      </c>
      <c r="I1178" s="185"/>
      <c r="J1178" s="186">
        <f>ROUND(I1178*H1178,2)</f>
        <v>0</v>
      </c>
      <c r="K1178" s="182" t="s">
        <v>153</v>
      </c>
      <c r="L1178" s="41"/>
      <c r="M1178" s="187" t="s">
        <v>19</v>
      </c>
      <c r="N1178" s="188" t="s">
        <v>43</v>
      </c>
      <c r="O1178" s="66"/>
      <c r="P1178" s="189">
        <f>O1178*H1178</f>
        <v>0</v>
      </c>
      <c r="Q1178" s="189">
        <v>1.2E-4</v>
      </c>
      <c r="R1178" s="189">
        <f>Q1178*H1178</f>
        <v>3.3002399999999999E-3</v>
      </c>
      <c r="S1178" s="189">
        <v>0</v>
      </c>
      <c r="T1178" s="190">
        <f>S1178*H1178</f>
        <v>0</v>
      </c>
      <c r="U1178" s="36"/>
      <c r="V1178" s="36"/>
      <c r="W1178" s="36"/>
      <c r="X1178" s="36"/>
      <c r="Y1178" s="36"/>
      <c r="Z1178" s="36"/>
      <c r="AA1178" s="36"/>
      <c r="AB1178" s="36"/>
      <c r="AC1178" s="36"/>
      <c r="AD1178" s="36"/>
      <c r="AE1178" s="36"/>
      <c r="AR1178" s="191" t="s">
        <v>258</v>
      </c>
      <c r="AT1178" s="191" t="s">
        <v>149</v>
      </c>
      <c r="AU1178" s="191" t="s">
        <v>81</v>
      </c>
      <c r="AY1178" s="19" t="s">
        <v>146</v>
      </c>
      <c r="BE1178" s="192">
        <f>IF(N1178="základní",J1178,0)</f>
        <v>0</v>
      </c>
      <c r="BF1178" s="192">
        <f>IF(N1178="snížená",J1178,0)</f>
        <v>0</v>
      </c>
      <c r="BG1178" s="192">
        <f>IF(N1178="zákl. přenesená",J1178,0)</f>
        <v>0</v>
      </c>
      <c r="BH1178" s="192">
        <f>IF(N1178="sníž. přenesená",J1178,0)</f>
        <v>0</v>
      </c>
      <c r="BI1178" s="192">
        <f>IF(N1178="nulová",J1178,0)</f>
        <v>0</v>
      </c>
      <c r="BJ1178" s="19" t="s">
        <v>79</v>
      </c>
      <c r="BK1178" s="192">
        <f>ROUND(I1178*H1178,2)</f>
        <v>0</v>
      </c>
      <c r="BL1178" s="19" t="s">
        <v>258</v>
      </c>
      <c r="BM1178" s="191" t="s">
        <v>1180</v>
      </c>
    </row>
    <row r="1179" spans="1:65" s="2" customFormat="1" ht="11.25">
      <c r="A1179" s="36"/>
      <c r="B1179" s="37"/>
      <c r="C1179" s="38"/>
      <c r="D1179" s="193" t="s">
        <v>156</v>
      </c>
      <c r="E1179" s="38"/>
      <c r="F1179" s="194" t="s">
        <v>1181</v>
      </c>
      <c r="G1179" s="38"/>
      <c r="H1179" s="38"/>
      <c r="I1179" s="195"/>
      <c r="J1179" s="38"/>
      <c r="K1179" s="38"/>
      <c r="L1179" s="41"/>
      <c r="M1179" s="196"/>
      <c r="N1179" s="197"/>
      <c r="O1179" s="66"/>
      <c r="P1179" s="66"/>
      <c r="Q1179" s="66"/>
      <c r="R1179" s="66"/>
      <c r="S1179" s="66"/>
      <c r="T1179" s="67"/>
      <c r="U1179" s="36"/>
      <c r="V1179" s="36"/>
      <c r="W1179" s="36"/>
      <c r="X1179" s="36"/>
      <c r="Y1179" s="36"/>
      <c r="Z1179" s="36"/>
      <c r="AA1179" s="36"/>
      <c r="AB1179" s="36"/>
      <c r="AC1179" s="36"/>
      <c r="AD1179" s="36"/>
      <c r="AE1179" s="36"/>
      <c r="AT1179" s="19" t="s">
        <v>156</v>
      </c>
      <c r="AU1179" s="19" t="s">
        <v>81</v>
      </c>
    </row>
    <row r="1180" spans="1:65" s="13" customFormat="1" ht="11.25">
      <c r="B1180" s="198"/>
      <c r="C1180" s="199"/>
      <c r="D1180" s="200" t="s">
        <v>158</v>
      </c>
      <c r="E1180" s="201" t="s">
        <v>19</v>
      </c>
      <c r="F1180" s="202" t="s">
        <v>159</v>
      </c>
      <c r="G1180" s="199"/>
      <c r="H1180" s="201" t="s">
        <v>19</v>
      </c>
      <c r="I1180" s="203"/>
      <c r="J1180" s="199"/>
      <c r="K1180" s="199"/>
      <c r="L1180" s="204"/>
      <c r="M1180" s="205"/>
      <c r="N1180" s="206"/>
      <c r="O1180" s="206"/>
      <c r="P1180" s="206"/>
      <c r="Q1180" s="206"/>
      <c r="R1180" s="206"/>
      <c r="S1180" s="206"/>
      <c r="T1180" s="207"/>
      <c r="AT1180" s="208" t="s">
        <v>158</v>
      </c>
      <c r="AU1180" s="208" t="s">
        <v>81</v>
      </c>
      <c r="AV1180" s="13" t="s">
        <v>79</v>
      </c>
      <c r="AW1180" s="13" t="s">
        <v>33</v>
      </c>
      <c r="AX1180" s="13" t="s">
        <v>72</v>
      </c>
      <c r="AY1180" s="208" t="s">
        <v>146</v>
      </c>
    </row>
    <row r="1181" spans="1:65" s="13" customFormat="1" ht="11.25">
      <c r="B1181" s="198"/>
      <c r="C1181" s="199"/>
      <c r="D1181" s="200" t="s">
        <v>158</v>
      </c>
      <c r="E1181" s="201" t="s">
        <v>19</v>
      </c>
      <c r="F1181" s="202" t="s">
        <v>160</v>
      </c>
      <c r="G1181" s="199"/>
      <c r="H1181" s="201" t="s">
        <v>19</v>
      </c>
      <c r="I1181" s="203"/>
      <c r="J1181" s="199"/>
      <c r="K1181" s="199"/>
      <c r="L1181" s="204"/>
      <c r="M1181" s="205"/>
      <c r="N1181" s="206"/>
      <c r="O1181" s="206"/>
      <c r="P1181" s="206"/>
      <c r="Q1181" s="206"/>
      <c r="R1181" s="206"/>
      <c r="S1181" s="206"/>
      <c r="T1181" s="207"/>
      <c r="AT1181" s="208" t="s">
        <v>158</v>
      </c>
      <c r="AU1181" s="208" t="s">
        <v>81</v>
      </c>
      <c r="AV1181" s="13" t="s">
        <v>79</v>
      </c>
      <c r="AW1181" s="13" t="s">
        <v>33</v>
      </c>
      <c r="AX1181" s="13" t="s">
        <v>72</v>
      </c>
      <c r="AY1181" s="208" t="s">
        <v>146</v>
      </c>
    </row>
    <row r="1182" spans="1:65" s="13" customFormat="1" ht="11.25">
      <c r="B1182" s="198"/>
      <c r="C1182" s="199"/>
      <c r="D1182" s="200" t="s">
        <v>158</v>
      </c>
      <c r="E1182" s="201" t="s">
        <v>19</v>
      </c>
      <c r="F1182" s="202" t="s">
        <v>190</v>
      </c>
      <c r="G1182" s="199"/>
      <c r="H1182" s="201" t="s">
        <v>19</v>
      </c>
      <c r="I1182" s="203"/>
      <c r="J1182" s="199"/>
      <c r="K1182" s="199"/>
      <c r="L1182" s="204"/>
      <c r="M1182" s="205"/>
      <c r="N1182" s="206"/>
      <c r="O1182" s="206"/>
      <c r="P1182" s="206"/>
      <c r="Q1182" s="206"/>
      <c r="R1182" s="206"/>
      <c r="S1182" s="206"/>
      <c r="T1182" s="207"/>
      <c r="AT1182" s="208" t="s">
        <v>158</v>
      </c>
      <c r="AU1182" s="208" t="s">
        <v>81</v>
      </c>
      <c r="AV1182" s="13" t="s">
        <v>79</v>
      </c>
      <c r="AW1182" s="13" t="s">
        <v>33</v>
      </c>
      <c r="AX1182" s="13" t="s">
        <v>72</v>
      </c>
      <c r="AY1182" s="208" t="s">
        <v>146</v>
      </c>
    </row>
    <row r="1183" spans="1:65" s="14" customFormat="1" ht="11.25">
      <c r="B1183" s="209"/>
      <c r="C1183" s="210"/>
      <c r="D1183" s="200" t="s">
        <v>158</v>
      </c>
      <c r="E1183" s="211" t="s">
        <v>19</v>
      </c>
      <c r="F1183" s="212" t="s">
        <v>443</v>
      </c>
      <c r="G1183" s="210"/>
      <c r="H1183" s="213">
        <v>27.501999999999999</v>
      </c>
      <c r="I1183" s="214"/>
      <c r="J1183" s="210"/>
      <c r="K1183" s="210"/>
      <c r="L1183" s="215"/>
      <c r="M1183" s="216"/>
      <c r="N1183" s="217"/>
      <c r="O1183" s="217"/>
      <c r="P1183" s="217"/>
      <c r="Q1183" s="217"/>
      <c r="R1183" s="217"/>
      <c r="S1183" s="217"/>
      <c r="T1183" s="218"/>
      <c r="AT1183" s="219" t="s">
        <v>158</v>
      </c>
      <c r="AU1183" s="219" t="s">
        <v>81</v>
      </c>
      <c r="AV1183" s="14" t="s">
        <v>81</v>
      </c>
      <c r="AW1183" s="14" t="s">
        <v>33</v>
      </c>
      <c r="AX1183" s="14" t="s">
        <v>72</v>
      </c>
      <c r="AY1183" s="219" t="s">
        <v>146</v>
      </c>
    </row>
    <row r="1184" spans="1:65" s="15" customFormat="1" ht="11.25">
      <c r="B1184" s="220"/>
      <c r="C1184" s="221"/>
      <c r="D1184" s="200" t="s">
        <v>158</v>
      </c>
      <c r="E1184" s="222" t="s">
        <v>19</v>
      </c>
      <c r="F1184" s="223" t="s">
        <v>162</v>
      </c>
      <c r="G1184" s="221"/>
      <c r="H1184" s="224">
        <v>27.501999999999999</v>
      </c>
      <c r="I1184" s="225"/>
      <c r="J1184" s="221"/>
      <c r="K1184" s="221"/>
      <c r="L1184" s="226"/>
      <c r="M1184" s="227"/>
      <c r="N1184" s="228"/>
      <c r="O1184" s="228"/>
      <c r="P1184" s="228"/>
      <c r="Q1184" s="228"/>
      <c r="R1184" s="228"/>
      <c r="S1184" s="228"/>
      <c r="T1184" s="229"/>
      <c r="AT1184" s="230" t="s">
        <v>158</v>
      </c>
      <c r="AU1184" s="230" t="s">
        <v>81</v>
      </c>
      <c r="AV1184" s="15" t="s">
        <v>154</v>
      </c>
      <c r="AW1184" s="15" t="s">
        <v>4</v>
      </c>
      <c r="AX1184" s="15" t="s">
        <v>79</v>
      </c>
      <c r="AY1184" s="230" t="s">
        <v>146</v>
      </c>
    </row>
    <row r="1185" spans="1:65" s="2" customFormat="1" ht="16.5" customHeight="1">
      <c r="A1185" s="36"/>
      <c r="B1185" s="37"/>
      <c r="C1185" s="180" t="s">
        <v>1182</v>
      </c>
      <c r="D1185" s="180" t="s">
        <v>149</v>
      </c>
      <c r="E1185" s="181" t="s">
        <v>1183</v>
      </c>
      <c r="F1185" s="182" t="s">
        <v>1184</v>
      </c>
      <c r="G1185" s="183" t="s">
        <v>152</v>
      </c>
      <c r="H1185" s="184">
        <v>27.501999999999999</v>
      </c>
      <c r="I1185" s="185"/>
      <c r="J1185" s="186">
        <f>ROUND(I1185*H1185,2)</f>
        <v>0</v>
      </c>
      <c r="K1185" s="182" t="s">
        <v>153</v>
      </c>
      <c r="L1185" s="41"/>
      <c r="M1185" s="187" t="s">
        <v>19</v>
      </c>
      <c r="N1185" s="188" t="s">
        <v>43</v>
      </c>
      <c r="O1185" s="66"/>
      <c r="P1185" s="189">
        <f>O1185*H1185</f>
        <v>0</v>
      </c>
      <c r="Q1185" s="189">
        <v>4.8000000000000001E-4</v>
      </c>
      <c r="R1185" s="189">
        <f>Q1185*H1185</f>
        <v>1.3200959999999999E-2</v>
      </c>
      <c r="S1185" s="189">
        <v>0</v>
      </c>
      <c r="T1185" s="190">
        <f>S1185*H1185</f>
        <v>0</v>
      </c>
      <c r="U1185" s="36"/>
      <c r="V1185" s="36"/>
      <c r="W1185" s="36"/>
      <c r="X1185" s="36"/>
      <c r="Y1185" s="36"/>
      <c r="Z1185" s="36"/>
      <c r="AA1185" s="36"/>
      <c r="AB1185" s="36"/>
      <c r="AC1185" s="36"/>
      <c r="AD1185" s="36"/>
      <c r="AE1185" s="36"/>
      <c r="AR1185" s="191" t="s">
        <v>258</v>
      </c>
      <c r="AT1185" s="191" t="s">
        <v>149</v>
      </c>
      <c r="AU1185" s="191" t="s">
        <v>81</v>
      </c>
      <c r="AY1185" s="19" t="s">
        <v>146</v>
      </c>
      <c r="BE1185" s="192">
        <f>IF(N1185="základní",J1185,0)</f>
        <v>0</v>
      </c>
      <c r="BF1185" s="192">
        <f>IF(N1185="snížená",J1185,0)</f>
        <v>0</v>
      </c>
      <c r="BG1185" s="192">
        <f>IF(N1185="zákl. přenesená",J1185,0)</f>
        <v>0</v>
      </c>
      <c r="BH1185" s="192">
        <f>IF(N1185="sníž. přenesená",J1185,0)</f>
        <v>0</v>
      </c>
      <c r="BI1185" s="192">
        <f>IF(N1185="nulová",J1185,0)</f>
        <v>0</v>
      </c>
      <c r="BJ1185" s="19" t="s">
        <v>79</v>
      </c>
      <c r="BK1185" s="192">
        <f>ROUND(I1185*H1185,2)</f>
        <v>0</v>
      </c>
      <c r="BL1185" s="19" t="s">
        <v>258</v>
      </c>
      <c r="BM1185" s="191" t="s">
        <v>1185</v>
      </c>
    </row>
    <row r="1186" spans="1:65" s="2" customFormat="1" ht="11.25">
      <c r="A1186" s="36"/>
      <c r="B1186" s="37"/>
      <c r="C1186" s="38"/>
      <c r="D1186" s="193" t="s">
        <v>156</v>
      </c>
      <c r="E1186" s="38"/>
      <c r="F1186" s="194" t="s">
        <v>1186</v>
      </c>
      <c r="G1186" s="38"/>
      <c r="H1186" s="38"/>
      <c r="I1186" s="195"/>
      <c r="J1186" s="38"/>
      <c r="K1186" s="38"/>
      <c r="L1186" s="41"/>
      <c r="M1186" s="196"/>
      <c r="N1186" s="197"/>
      <c r="O1186" s="66"/>
      <c r="P1186" s="66"/>
      <c r="Q1186" s="66"/>
      <c r="R1186" s="66"/>
      <c r="S1186" s="66"/>
      <c r="T1186" s="67"/>
      <c r="U1186" s="36"/>
      <c r="V1186" s="36"/>
      <c r="W1186" s="36"/>
      <c r="X1186" s="36"/>
      <c r="Y1186" s="36"/>
      <c r="Z1186" s="36"/>
      <c r="AA1186" s="36"/>
      <c r="AB1186" s="36"/>
      <c r="AC1186" s="36"/>
      <c r="AD1186" s="36"/>
      <c r="AE1186" s="36"/>
      <c r="AT1186" s="19" t="s">
        <v>156</v>
      </c>
      <c r="AU1186" s="19" t="s">
        <v>81</v>
      </c>
    </row>
    <row r="1187" spans="1:65" s="12" customFormat="1" ht="22.9" customHeight="1">
      <c r="B1187" s="164"/>
      <c r="C1187" s="165"/>
      <c r="D1187" s="166" t="s">
        <v>71</v>
      </c>
      <c r="E1187" s="178" t="s">
        <v>1187</v>
      </c>
      <c r="F1187" s="178" t="s">
        <v>1188</v>
      </c>
      <c r="G1187" s="165"/>
      <c r="H1187" s="165"/>
      <c r="I1187" s="168"/>
      <c r="J1187" s="179">
        <f>BK1187</f>
        <v>0</v>
      </c>
      <c r="K1187" s="165"/>
      <c r="L1187" s="170"/>
      <c r="M1187" s="171"/>
      <c r="N1187" s="172"/>
      <c r="O1187" s="172"/>
      <c r="P1187" s="173">
        <f>SUM(P1188:P1219)</f>
        <v>0</v>
      </c>
      <c r="Q1187" s="172"/>
      <c r="R1187" s="173">
        <f>SUM(R1188:R1219)</f>
        <v>0.11383004000000002</v>
      </c>
      <c r="S1187" s="172"/>
      <c r="T1187" s="174">
        <f>SUM(T1188:T1219)</f>
        <v>2.268177E-2</v>
      </c>
      <c r="AR1187" s="175" t="s">
        <v>81</v>
      </c>
      <c r="AT1187" s="176" t="s">
        <v>71</v>
      </c>
      <c r="AU1187" s="176" t="s">
        <v>79</v>
      </c>
      <c r="AY1187" s="175" t="s">
        <v>146</v>
      </c>
      <c r="BK1187" s="177">
        <f>SUM(BK1188:BK1219)</f>
        <v>0</v>
      </c>
    </row>
    <row r="1188" spans="1:65" s="2" customFormat="1" ht="16.5" customHeight="1">
      <c r="A1188" s="36"/>
      <c r="B1188" s="37"/>
      <c r="C1188" s="180" t="s">
        <v>1189</v>
      </c>
      <c r="D1188" s="180" t="s">
        <v>149</v>
      </c>
      <c r="E1188" s="181" t="s">
        <v>1190</v>
      </c>
      <c r="F1188" s="182" t="s">
        <v>1191</v>
      </c>
      <c r="G1188" s="183" t="s">
        <v>152</v>
      </c>
      <c r="H1188" s="184">
        <v>73.167000000000002</v>
      </c>
      <c r="I1188" s="185"/>
      <c r="J1188" s="186">
        <f>ROUND(I1188*H1188,2)</f>
        <v>0</v>
      </c>
      <c r="K1188" s="182" t="s">
        <v>153</v>
      </c>
      <c r="L1188" s="41"/>
      <c r="M1188" s="187" t="s">
        <v>19</v>
      </c>
      <c r="N1188" s="188" t="s">
        <v>43</v>
      </c>
      <c r="O1188" s="66"/>
      <c r="P1188" s="189">
        <f>O1188*H1188</f>
        <v>0</v>
      </c>
      <c r="Q1188" s="189">
        <v>0</v>
      </c>
      <c r="R1188" s="189">
        <f>Q1188*H1188</f>
        <v>0</v>
      </c>
      <c r="S1188" s="189">
        <v>0</v>
      </c>
      <c r="T1188" s="190">
        <f>S1188*H1188</f>
        <v>0</v>
      </c>
      <c r="U1188" s="36"/>
      <c r="V1188" s="36"/>
      <c r="W1188" s="36"/>
      <c r="X1188" s="36"/>
      <c r="Y1188" s="36"/>
      <c r="Z1188" s="36"/>
      <c r="AA1188" s="36"/>
      <c r="AB1188" s="36"/>
      <c r="AC1188" s="36"/>
      <c r="AD1188" s="36"/>
      <c r="AE1188" s="36"/>
      <c r="AR1188" s="191" t="s">
        <v>258</v>
      </c>
      <c r="AT1188" s="191" t="s">
        <v>149</v>
      </c>
      <c r="AU1188" s="191" t="s">
        <v>81</v>
      </c>
      <c r="AY1188" s="19" t="s">
        <v>146</v>
      </c>
      <c r="BE1188" s="192">
        <f>IF(N1188="základní",J1188,0)</f>
        <v>0</v>
      </c>
      <c r="BF1188" s="192">
        <f>IF(N1188="snížená",J1188,0)</f>
        <v>0</v>
      </c>
      <c r="BG1188" s="192">
        <f>IF(N1188="zákl. přenesená",J1188,0)</f>
        <v>0</v>
      </c>
      <c r="BH1188" s="192">
        <f>IF(N1188="sníž. přenesená",J1188,0)</f>
        <v>0</v>
      </c>
      <c r="BI1188" s="192">
        <f>IF(N1188="nulová",J1188,0)</f>
        <v>0</v>
      </c>
      <c r="BJ1188" s="19" t="s">
        <v>79</v>
      </c>
      <c r="BK1188" s="192">
        <f>ROUND(I1188*H1188,2)</f>
        <v>0</v>
      </c>
      <c r="BL1188" s="19" t="s">
        <v>258</v>
      </c>
      <c r="BM1188" s="191" t="s">
        <v>1192</v>
      </c>
    </row>
    <row r="1189" spans="1:65" s="2" customFormat="1" ht="11.25">
      <c r="A1189" s="36"/>
      <c r="B1189" s="37"/>
      <c r="C1189" s="38"/>
      <c r="D1189" s="193" t="s">
        <v>156</v>
      </c>
      <c r="E1189" s="38"/>
      <c r="F1189" s="194" t="s">
        <v>1193</v>
      </c>
      <c r="G1189" s="38"/>
      <c r="H1189" s="38"/>
      <c r="I1189" s="195"/>
      <c r="J1189" s="38"/>
      <c r="K1189" s="38"/>
      <c r="L1189" s="41"/>
      <c r="M1189" s="196"/>
      <c r="N1189" s="197"/>
      <c r="O1189" s="66"/>
      <c r="P1189" s="66"/>
      <c r="Q1189" s="66"/>
      <c r="R1189" s="66"/>
      <c r="S1189" s="66"/>
      <c r="T1189" s="67"/>
      <c r="U1189" s="36"/>
      <c r="V1189" s="36"/>
      <c r="W1189" s="36"/>
      <c r="X1189" s="36"/>
      <c r="Y1189" s="36"/>
      <c r="Z1189" s="36"/>
      <c r="AA1189" s="36"/>
      <c r="AB1189" s="36"/>
      <c r="AC1189" s="36"/>
      <c r="AD1189" s="36"/>
      <c r="AE1189" s="36"/>
      <c r="AT1189" s="19" t="s">
        <v>156</v>
      </c>
      <c r="AU1189" s="19" t="s">
        <v>81</v>
      </c>
    </row>
    <row r="1190" spans="1:65" s="13" customFormat="1" ht="11.25">
      <c r="B1190" s="198"/>
      <c r="C1190" s="199"/>
      <c r="D1190" s="200" t="s">
        <v>158</v>
      </c>
      <c r="E1190" s="201" t="s">
        <v>19</v>
      </c>
      <c r="F1190" s="202" t="s">
        <v>255</v>
      </c>
      <c r="G1190" s="199"/>
      <c r="H1190" s="201" t="s">
        <v>19</v>
      </c>
      <c r="I1190" s="203"/>
      <c r="J1190" s="199"/>
      <c r="K1190" s="199"/>
      <c r="L1190" s="204"/>
      <c r="M1190" s="205"/>
      <c r="N1190" s="206"/>
      <c r="O1190" s="206"/>
      <c r="P1190" s="206"/>
      <c r="Q1190" s="206"/>
      <c r="R1190" s="206"/>
      <c r="S1190" s="206"/>
      <c r="T1190" s="207"/>
      <c r="AT1190" s="208" t="s">
        <v>158</v>
      </c>
      <c r="AU1190" s="208" t="s">
        <v>81</v>
      </c>
      <c r="AV1190" s="13" t="s">
        <v>79</v>
      </c>
      <c r="AW1190" s="13" t="s">
        <v>33</v>
      </c>
      <c r="AX1190" s="13" t="s">
        <v>72</v>
      </c>
      <c r="AY1190" s="208" t="s">
        <v>146</v>
      </c>
    </row>
    <row r="1191" spans="1:65" s="13" customFormat="1" ht="11.25">
      <c r="B1191" s="198"/>
      <c r="C1191" s="199"/>
      <c r="D1191" s="200" t="s">
        <v>158</v>
      </c>
      <c r="E1191" s="201" t="s">
        <v>19</v>
      </c>
      <c r="F1191" s="202" t="s">
        <v>160</v>
      </c>
      <c r="G1191" s="199"/>
      <c r="H1191" s="201" t="s">
        <v>19</v>
      </c>
      <c r="I1191" s="203"/>
      <c r="J1191" s="199"/>
      <c r="K1191" s="199"/>
      <c r="L1191" s="204"/>
      <c r="M1191" s="205"/>
      <c r="N1191" s="206"/>
      <c r="O1191" s="206"/>
      <c r="P1191" s="206"/>
      <c r="Q1191" s="206"/>
      <c r="R1191" s="206"/>
      <c r="S1191" s="206"/>
      <c r="T1191" s="207"/>
      <c r="AT1191" s="208" t="s">
        <v>158</v>
      </c>
      <c r="AU1191" s="208" t="s">
        <v>81</v>
      </c>
      <c r="AV1191" s="13" t="s">
        <v>79</v>
      </c>
      <c r="AW1191" s="13" t="s">
        <v>33</v>
      </c>
      <c r="AX1191" s="13" t="s">
        <v>72</v>
      </c>
      <c r="AY1191" s="208" t="s">
        <v>146</v>
      </c>
    </row>
    <row r="1192" spans="1:65" s="13" customFormat="1" ht="11.25">
      <c r="B1192" s="198"/>
      <c r="C1192" s="199"/>
      <c r="D1192" s="200" t="s">
        <v>158</v>
      </c>
      <c r="E1192" s="201" t="s">
        <v>19</v>
      </c>
      <c r="F1192" s="202" t="s">
        <v>256</v>
      </c>
      <c r="G1192" s="199"/>
      <c r="H1192" s="201" t="s">
        <v>19</v>
      </c>
      <c r="I1192" s="203"/>
      <c r="J1192" s="199"/>
      <c r="K1192" s="199"/>
      <c r="L1192" s="204"/>
      <c r="M1192" s="205"/>
      <c r="N1192" s="206"/>
      <c r="O1192" s="206"/>
      <c r="P1192" s="206"/>
      <c r="Q1192" s="206"/>
      <c r="R1192" s="206"/>
      <c r="S1192" s="206"/>
      <c r="T1192" s="207"/>
      <c r="AT1192" s="208" t="s">
        <v>158</v>
      </c>
      <c r="AU1192" s="208" t="s">
        <v>81</v>
      </c>
      <c r="AV1192" s="13" t="s">
        <v>79</v>
      </c>
      <c r="AW1192" s="13" t="s">
        <v>33</v>
      </c>
      <c r="AX1192" s="13" t="s">
        <v>72</v>
      </c>
      <c r="AY1192" s="208" t="s">
        <v>146</v>
      </c>
    </row>
    <row r="1193" spans="1:65" s="14" customFormat="1" ht="22.5">
      <c r="B1193" s="209"/>
      <c r="C1193" s="210"/>
      <c r="D1193" s="200" t="s">
        <v>158</v>
      </c>
      <c r="E1193" s="211" t="s">
        <v>19</v>
      </c>
      <c r="F1193" s="212" t="s">
        <v>257</v>
      </c>
      <c r="G1193" s="210"/>
      <c r="H1193" s="213">
        <v>73.167000000000002</v>
      </c>
      <c r="I1193" s="214"/>
      <c r="J1193" s="210"/>
      <c r="K1193" s="210"/>
      <c r="L1193" s="215"/>
      <c r="M1193" s="216"/>
      <c r="N1193" s="217"/>
      <c r="O1193" s="217"/>
      <c r="P1193" s="217"/>
      <c r="Q1193" s="217"/>
      <c r="R1193" s="217"/>
      <c r="S1193" s="217"/>
      <c r="T1193" s="218"/>
      <c r="AT1193" s="219" t="s">
        <v>158</v>
      </c>
      <c r="AU1193" s="219" t="s">
        <v>81</v>
      </c>
      <c r="AV1193" s="14" t="s">
        <v>81</v>
      </c>
      <c r="AW1193" s="14" t="s">
        <v>33</v>
      </c>
      <c r="AX1193" s="14" t="s">
        <v>72</v>
      </c>
      <c r="AY1193" s="219" t="s">
        <v>146</v>
      </c>
    </row>
    <row r="1194" spans="1:65" s="15" customFormat="1" ht="11.25">
      <c r="B1194" s="220"/>
      <c r="C1194" s="221"/>
      <c r="D1194" s="200" t="s">
        <v>158</v>
      </c>
      <c r="E1194" s="222" t="s">
        <v>19</v>
      </c>
      <c r="F1194" s="223" t="s">
        <v>162</v>
      </c>
      <c r="G1194" s="221"/>
      <c r="H1194" s="224">
        <v>73.167000000000002</v>
      </c>
      <c r="I1194" s="225"/>
      <c r="J1194" s="221"/>
      <c r="K1194" s="221"/>
      <c r="L1194" s="226"/>
      <c r="M1194" s="227"/>
      <c r="N1194" s="228"/>
      <c r="O1194" s="228"/>
      <c r="P1194" s="228"/>
      <c r="Q1194" s="228"/>
      <c r="R1194" s="228"/>
      <c r="S1194" s="228"/>
      <c r="T1194" s="229"/>
      <c r="AT1194" s="230" t="s">
        <v>158</v>
      </c>
      <c r="AU1194" s="230" t="s">
        <v>81</v>
      </c>
      <c r="AV1194" s="15" t="s">
        <v>154</v>
      </c>
      <c r="AW1194" s="15" t="s">
        <v>4</v>
      </c>
      <c r="AX1194" s="15" t="s">
        <v>79</v>
      </c>
      <c r="AY1194" s="230" t="s">
        <v>146</v>
      </c>
    </row>
    <row r="1195" spans="1:65" s="2" customFormat="1" ht="16.5" customHeight="1">
      <c r="A1195" s="36"/>
      <c r="B1195" s="37"/>
      <c r="C1195" s="180" t="s">
        <v>1194</v>
      </c>
      <c r="D1195" s="180" t="s">
        <v>149</v>
      </c>
      <c r="E1195" s="181" t="s">
        <v>1195</v>
      </c>
      <c r="F1195" s="182" t="s">
        <v>1196</v>
      </c>
      <c r="G1195" s="183" t="s">
        <v>152</v>
      </c>
      <c r="H1195" s="184">
        <v>73.167000000000002</v>
      </c>
      <c r="I1195" s="185"/>
      <c r="J1195" s="186">
        <f>ROUND(I1195*H1195,2)</f>
        <v>0</v>
      </c>
      <c r="K1195" s="182" t="s">
        <v>153</v>
      </c>
      <c r="L1195" s="41"/>
      <c r="M1195" s="187" t="s">
        <v>19</v>
      </c>
      <c r="N1195" s="188" t="s">
        <v>43</v>
      </c>
      <c r="O1195" s="66"/>
      <c r="P1195" s="189">
        <f>O1195*H1195</f>
        <v>0</v>
      </c>
      <c r="Q1195" s="189">
        <v>1E-3</v>
      </c>
      <c r="R1195" s="189">
        <f>Q1195*H1195</f>
        <v>7.316700000000001E-2</v>
      </c>
      <c r="S1195" s="189">
        <v>3.1E-4</v>
      </c>
      <c r="T1195" s="190">
        <f>S1195*H1195</f>
        <v>2.268177E-2</v>
      </c>
      <c r="U1195" s="36"/>
      <c r="V1195" s="36"/>
      <c r="W1195" s="36"/>
      <c r="X1195" s="36"/>
      <c r="Y1195" s="36"/>
      <c r="Z1195" s="36"/>
      <c r="AA1195" s="36"/>
      <c r="AB1195" s="36"/>
      <c r="AC1195" s="36"/>
      <c r="AD1195" s="36"/>
      <c r="AE1195" s="36"/>
      <c r="AR1195" s="191" t="s">
        <v>258</v>
      </c>
      <c r="AT1195" s="191" t="s">
        <v>149</v>
      </c>
      <c r="AU1195" s="191" t="s">
        <v>81</v>
      </c>
      <c r="AY1195" s="19" t="s">
        <v>146</v>
      </c>
      <c r="BE1195" s="192">
        <f>IF(N1195="základní",J1195,0)</f>
        <v>0</v>
      </c>
      <c r="BF1195" s="192">
        <f>IF(N1195="snížená",J1195,0)</f>
        <v>0</v>
      </c>
      <c r="BG1195" s="192">
        <f>IF(N1195="zákl. přenesená",J1195,0)</f>
        <v>0</v>
      </c>
      <c r="BH1195" s="192">
        <f>IF(N1195="sníž. přenesená",J1195,0)</f>
        <v>0</v>
      </c>
      <c r="BI1195" s="192">
        <f>IF(N1195="nulová",J1195,0)</f>
        <v>0</v>
      </c>
      <c r="BJ1195" s="19" t="s">
        <v>79</v>
      </c>
      <c r="BK1195" s="192">
        <f>ROUND(I1195*H1195,2)</f>
        <v>0</v>
      </c>
      <c r="BL1195" s="19" t="s">
        <v>258</v>
      </c>
      <c r="BM1195" s="191" t="s">
        <v>1197</v>
      </c>
    </row>
    <row r="1196" spans="1:65" s="2" customFormat="1" ht="11.25">
      <c r="A1196" s="36"/>
      <c r="B1196" s="37"/>
      <c r="C1196" s="38"/>
      <c r="D1196" s="193" t="s">
        <v>156</v>
      </c>
      <c r="E1196" s="38"/>
      <c r="F1196" s="194" t="s">
        <v>1198</v>
      </c>
      <c r="G1196" s="38"/>
      <c r="H1196" s="38"/>
      <c r="I1196" s="195"/>
      <c r="J1196" s="38"/>
      <c r="K1196" s="38"/>
      <c r="L1196" s="41"/>
      <c r="M1196" s="196"/>
      <c r="N1196" s="197"/>
      <c r="O1196" s="66"/>
      <c r="P1196" s="66"/>
      <c r="Q1196" s="66"/>
      <c r="R1196" s="66"/>
      <c r="S1196" s="66"/>
      <c r="T1196" s="67"/>
      <c r="U1196" s="36"/>
      <c r="V1196" s="36"/>
      <c r="W1196" s="36"/>
      <c r="X1196" s="36"/>
      <c r="Y1196" s="36"/>
      <c r="Z1196" s="36"/>
      <c r="AA1196" s="36"/>
      <c r="AB1196" s="36"/>
      <c r="AC1196" s="36"/>
      <c r="AD1196" s="36"/>
      <c r="AE1196" s="36"/>
      <c r="AT1196" s="19" t="s">
        <v>156</v>
      </c>
      <c r="AU1196" s="19" t="s">
        <v>81</v>
      </c>
    </row>
    <row r="1197" spans="1:65" s="13" customFormat="1" ht="11.25">
      <c r="B1197" s="198"/>
      <c r="C1197" s="199"/>
      <c r="D1197" s="200" t="s">
        <v>158</v>
      </c>
      <c r="E1197" s="201" t="s">
        <v>19</v>
      </c>
      <c r="F1197" s="202" t="s">
        <v>255</v>
      </c>
      <c r="G1197" s="199"/>
      <c r="H1197" s="201" t="s">
        <v>19</v>
      </c>
      <c r="I1197" s="203"/>
      <c r="J1197" s="199"/>
      <c r="K1197" s="199"/>
      <c r="L1197" s="204"/>
      <c r="M1197" s="205"/>
      <c r="N1197" s="206"/>
      <c r="O1197" s="206"/>
      <c r="P1197" s="206"/>
      <c r="Q1197" s="206"/>
      <c r="R1197" s="206"/>
      <c r="S1197" s="206"/>
      <c r="T1197" s="207"/>
      <c r="AT1197" s="208" t="s">
        <v>158</v>
      </c>
      <c r="AU1197" s="208" t="s">
        <v>81</v>
      </c>
      <c r="AV1197" s="13" t="s">
        <v>79</v>
      </c>
      <c r="AW1197" s="13" t="s">
        <v>33</v>
      </c>
      <c r="AX1197" s="13" t="s">
        <v>72</v>
      </c>
      <c r="AY1197" s="208" t="s">
        <v>146</v>
      </c>
    </row>
    <row r="1198" spans="1:65" s="13" customFormat="1" ht="11.25">
      <c r="B1198" s="198"/>
      <c r="C1198" s="199"/>
      <c r="D1198" s="200" t="s">
        <v>158</v>
      </c>
      <c r="E1198" s="201" t="s">
        <v>19</v>
      </c>
      <c r="F1198" s="202" t="s">
        <v>160</v>
      </c>
      <c r="G1198" s="199"/>
      <c r="H1198" s="201" t="s">
        <v>19</v>
      </c>
      <c r="I1198" s="203"/>
      <c r="J1198" s="199"/>
      <c r="K1198" s="199"/>
      <c r="L1198" s="204"/>
      <c r="M1198" s="205"/>
      <c r="N1198" s="206"/>
      <c r="O1198" s="206"/>
      <c r="P1198" s="206"/>
      <c r="Q1198" s="206"/>
      <c r="R1198" s="206"/>
      <c r="S1198" s="206"/>
      <c r="T1198" s="207"/>
      <c r="AT1198" s="208" t="s">
        <v>158</v>
      </c>
      <c r="AU1198" s="208" t="s">
        <v>81</v>
      </c>
      <c r="AV1198" s="13" t="s">
        <v>79</v>
      </c>
      <c r="AW1198" s="13" t="s">
        <v>33</v>
      </c>
      <c r="AX1198" s="13" t="s">
        <v>72</v>
      </c>
      <c r="AY1198" s="208" t="s">
        <v>146</v>
      </c>
    </row>
    <row r="1199" spans="1:65" s="13" customFormat="1" ht="11.25">
      <c r="B1199" s="198"/>
      <c r="C1199" s="199"/>
      <c r="D1199" s="200" t="s">
        <v>158</v>
      </c>
      <c r="E1199" s="201" t="s">
        <v>19</v>
      </c>
      <c r="F1199" s="202" t="s">
        <v>256</v>
      </c>
      <c r="G1199" s="199"/>
      <c r="H1199" s="201" t="s">
        <v>19</v>
      </c>
      <c r="I1199" s="203"/>
      <c r="J1199" s="199"/>
      <c r="K1199" s="199"/>
      <c r="L1199" s="204"/>
      <c r="M1199" s="205"/>
      <c r="N1199" s="206"/>
      <c r="O1199" s="206"/>
      <c r="P1199" s="206"/>
      <c r="Q1199" s="206"/>
      <c r="R1199" s="206"/>
      <c r="S1199" s="206"/>
      <c r="T1199" s="207"/>
      <c r="AT1199" s="208" t="s">
        <v>158</v>
      </c>
      <c r="AU1199" s="208" t="s">
        <v>81</v>
      </c>
      <c r="AV1199" s="13" t="s">
        <v>79</v>
      </c>
      <c r="AW1199" s="13" t="s">
        <v>33</v>
      </c>
      <c r="AX1199" s="13" t="s">
        <v>72</v>
      </c>
      <c r="AY1199" s="208" t="s">
        <v>146</v>
      </c>
    </row>
    <row r="1200" spans="1:65" s="14" customFormat="1" ht="22.5">
      <c r="B1200" s="209"/>
      <c r="C1200" s="210"/>
      <c r="D1200" s="200" t="s">
        <v>158</v>
      </c>
      <c r="E1200" s="211" t="s">
        <v>19</v>
      </c>
      <c r="F1200" s="212" t="s">
        <v>257</v>
      </c>
      <c r="G1200" s="210"/>
      <c r="H1200" s="213">
        <v>73.167000000000002</v>
      </c>
      <c r="I1200" s="214"/>
      <c r="J1200" s="210"/>
      <c r="K1200" s="210"/>
      <c r="L1200" s="215"/>
      <c r="M1200" s="216"/>
      <c r="N1200" s="217"/>
      <c r="O1200" s="217"/>
      <c r="P1200" s="217"/>
      <c r="Q1200" s="217"/>
      <c r="R1200" s="217"/>
      <c r="S1200" s="217"/>
      <c r="T1200" s="218"/>
      <c r="AT1200" s="219" t="s">
        <v>158</v>
      </c>
      <c r="AU1200" s="219" t="s">
        <v>81</v>
      </c>
      <c r="AV1200" s="14" t="s">
        <v>81</v>
      </c>
      <c r="AW1200" s="14" t="s">
        <v>33</v>
      </c>
      <c r="AX1200" s="14" t="s">
        <v>72</v>
      </c>
      <c r="AY1200" s="219" t="s">
        <v>146</v>
      </c>
    </row>
    <row r="1201" spans="1:65" s="15" customFormat="1" ht="11.25">
      <c r="B1201" s="220"/>
      <c r="C1201" s="221"/>
      <c r="D1201" s="200" t="s">
        <v>158</v>
      </c>
      <c r="E1201" s="222" t="s">
        <v>19</v>
      </c>
      <c r="F1201" s="223" t="s">
        <v>162</v>
      </c>
      <c r="G1201" s="221"/>
      <c r="H1201" s="224">
        <v>73.167000000000002</v>
      </c>
      <c r="I1201" s="225"/>
      <c r="J1201" s="221"/>
      <c r="K1201" s="221"/>
      <c r="L1201" s="226"/>
      <c r="M1201" s="227"/>
      <c r="N1201" s="228"/>
      <c r="O1201" s="228"/>
      <c r="P1201" s="228"/>
      <c r="Q1201" s="228"/>
      <c r="R1201" s="228"/>
      <c r="S1201" s="228"/>
      <c r="T1201" s="229"/>
      <c r="AT1201" s="230" t="s">
        <v>158</v>
      </c>
      <c r="AU1201" s="230" t="s">
        <v>81</v>
      </c>
      <c r="AV1201" s="15" t="s">
        <v>154</v>
      </c>
      <c r="AW1201" s="15" t="s">
        <v>4</v>
      </c>
      <c r="AX1201" s="15" t="s">
        <v>79</v>
      </c>
      <c r="AY1201" s="230" t="s">
        <v>146</v>
      </c>
    </row>
    <row r="1202" spans="1:65" s="2" customFormat="1" ht="16.5" customHeight="1">
      <c r="A1202" s="36"/>
      <c r="B1202" s="37"/>
      <c r="C1202" s="180" t="s">
        <v>1199</v>
      </c>
      <c r="D1202" s="180" t="s">
        <v>149</v>
      </c>
      <c r="E1202" s="181" t="s">
        <v>1200</v>
      </c>
      <c r="F1202" s="182" t="s">
        <v>1201</v>
      </c>
      <c r="G1202" s="183" t="s">
        <v>152</v>
      </c>
      <c r="H1202" s="184">
        <v>73.167000000000002</v>
      </c>
      <c r="I1202" s="185"/>
      <c r="J1202" s="186">
        <f>ROUND(I1202*H1202,2)</f>
        <v>0</v>
      </c>
      <c r="K1202" s="182" t="s">
        <v>153</v>
      </c>
      <c r="L1202" s="41"/>
      <c r="M1202" s="187" t="s">
        <v>19</v>
      </c>
      <c r="N1202" s="188" t="s">
        <v>43</v>
      </c>
      <c r="O1202" s="66"/>
      <c r="P1202" s="189">
        <f>O1202*H1202</f>
        <v>0</v>
      </c>
      <c r="Q1202" s="189">
        <v>2.0000000000000001E-4</v>
      </c>
      <c r="R1202" s="189">
        <f>Q1202*H1202</f>
        <v>1.4633400000000001E-2</v>
      </c>
      <c r="S1202" s="189">
        <v>0</v>
      </c>
      <c r="T1202" s="190">
        <f>S1202*H1202</f>
        <v>0</v>
      </c>
      <c r="U1202" s="36"/>
      <c r="V1202" s="36"/>
      <c r="W1202" s="36"/>
      <c r="X1202" s="36"/>
      <c r="Y1202" s="36"/>
      <c r="Z1202" s="36"/>
      <c r="AA1202" s="36"/>
      <c r="AB1202" s="36"/>
      <c r="AC1202" s="36"/>
      <c r="AD1202" s="36"/>
      <c r="AE1202" s="36"/>
      <c r="AR1202" s="191" t="s">
        <v>258</v>
      </c>
      <c r="AT1202" s="191" t="s">
        <v>149</v>
      </c>
      <c r="AU1202" s="191" t="s">
        <v>81</v>
      </c>
      <c r="AY1202" s="19" t="s">
        <v>146</v>
      </c>
      <c r="BE1202" s="192">
        <f>IF(N1202="základní",J1202,0)</f>
        <v>0</v>
      </c>
      <c r="BF1202" s="192">
        <f>IF(N1202="snížená",J1202,0)</f>
        <v>0</v>
      </c>
      <c r="BG1202" s="192">
        <f>IF(N1202="zákl. přenesená",J1202,0)</f>
        <v>0</v>
      </c>
      <c r="BH1202" s="192">
        <f>IF(N1202="sníž. přenesená",J1202,0)</f>
        <v>0</v>
      </c>
      <c r="BI1202" s="192">
        <f>IF(N1202="nulová",J1202,0)</f>
        <v>0</v>
      </c>
      <c r="BJ1202" s="19" t="s">
        <v>79</v>
      </c>
      <c r="BK1202" s="192">
        <f>ROUND(I1202*H1202,2)</f>
        <v>0</v>
      </c>
      <c r="BL1202" s="19" t="s">
        <v>258</v>
      </c>
      <c r="BM1202" s="191" t="s">
        <v>1202</v>
      </c>
    </row>
    <row r="1203" spans="1:65" s="2" customFormat="1" ht="11.25">
      <c r="A1203" s="36"/>
      <c r="B1203" s="37"/>
      <c r="C1203" s="38"/>
      <c r="D1203" s="193" t="s">
        <v>156</v>
      </c>
      <c r="E1203" s="38"/>
      <c r="F1203" s="194" t="s">
        <v>1203</v>
      </c>
      <c r="G1203" s="38"/>
      <c r="H1203" s="38"/>
      <c r="I1203" s="195"/>
      <c r="J1203" s="38"/>
      <c r="K1203" s="38"/>
      <c r="L1203" s="41"/>
      <c r="M1203" s="196"/>
      <c r="N1203" s="197"/>
      <c r="O1203" s="66"/>
      <c r="P1203" s="66"/>
      <c r="Q1203" s="66"/>
      <c r="R1203" s="66"/>
      <c r="S1203" s="66"/>
      <c r="T1203" s="67"/>
      <c r="U1203" s="36"/>
      <c r="V1203" s="36"/>
      <c r="W1203" s="36"/>
      <c r="X1203" s="36"/>
      <c r="Y1203" s="36"/>
      <c r="Z1203" s="36"/>
      <c r="AA1203" s="36"/>
      <c r="AB1203" s="36"/>
      <c r="AC1203" s="36"/>
      <c r="AD1203" s="36"/>
      <c r="AE1203" s="36"/>
      <c r="AT1203" s="19" t="s">
        <v>156</v>
      </c>
      <c r="AU1203" s="19" t="s">
        <v>81</v>
      </c>
    </row>
    <row r="1204" spans="1:65" s="13" customFormat="1" ht="11.25">
      <c r="B1204" s="198"/>
      <c r="C1204" s="199"/>
      <c r="D1204" s="200" t="s">
        <v>158</v>
      </c>
      <c r="E1204" s="201" t="s">
        <v>19</v>
      </c>
      <c r="F1204" s="202" t="s">
        <v>255</v>
      </c>
      <c r="G1204" s="199"/>
      <c r="H1204" s="201" t="s">
        <v>19</v>
      </c>
      <c r="I1204" s="203"/>
      <c r="J1204" s="199"/>
      <c r="K1204" s="199"/>
      <c r="L1204" s="204"/>
      <c r="M1204" s="205"/>
      <c r="N1204" s="206"/>
      <c r="O1204" s="206"/>
      <c r="P1204" s="206"/>
      <c r="Q1204" s="206"/>
      <c r="R1204" s="206"/>
      <c r="S1204" s="206"/>
      <c r="T1204" s="207"/>
      <c r="AT1204" s="208" t="s">
        <v>158</v>
      </c>
      <c r="AU1204" s="208" t="s">
        <v>81</v>
      </c>
      <c r="AV1204" s="13" t="s">
        <v>79</v>
      </c>
      <c r="AW1204" s="13" t="s">
        <v>33</v>
      </c>
      <c r="AX1204" s="13" t="s">
        <v>72</v>
      </c>
      <c r="AY1204" s="208" t="s">
        <v>146</v>
      </c>
    </row>
    <row r="1205" spans="1:65" s="13" customFormat="1" ht="11.25">
      <c r="B1205" s="198"/>
      <c r="C1205" s="199"/>
      <c r="D1205" s="200" t="s">
        <v>158</v>
      </c>
      <c r="E1205" s="201" t="s">
        <v>19</v>
      </c>
      <c r="F1205" s="202" t="s">
        <v>160</v>
      </c>
      <c r="G1205" s="199"/>
      <c r="H1205" s="201" t="s">
        <v>19</v>
      </c>
      <c r="I1205" s="203"/>
      <c r="J1205" s="199"/>
      <c r="K1205" s="199"/>
      <c r="L1205" s="204"/>
      <c r="M1205" s="205"/>
      <c r="N1205" s="206"/>
      <c r="O1205" s="206"/>
      <c r="P1205" s="206"/>
      <c r="Q1205" s="206"/>
      <c r="R1205" s="206"/>
      <c r="S1205" s="206"/>
      <c r="T1205" s="207"/>
      <c r="AT1205" s="208" t="s">
        <v>158</v>
      </c>
      <c r="AU1205" s="208" t="s">
        <v>81</v>
      </c>
      <c r="AV1205" s="13" t="s">
        <v>79</v>
      </c>
      <c r="AW1205" s="13" t="s">
        <v>33</v>
      </c>
      <c r="AX1205" s="13" t="s">
        <v>72</v>
      </c>
      <c r="AY1205" s="208" t="s">
        <v>146</v>
      </c>
    </row>
    <row r="1206" spans="1:65" s="13" customFormat="1" ht="11.25">
      <c r="B1206" s="198"/>
      <c r="C1206" s="199"/>
      <c r="D1206" s="200" t="s">
        <v>158</v>
      </c>
      <c r="E1206" s="201" t="s">
        <v>19</v>
      </c>
      <c r="F1206" s="202" t="s">
        <v>256</v>
      </c>
      <c r="G1206" s="199"/>
      <c r="H1206" s="201" t="s">
        <v>19</v>
      </c>
      <c r="I1206" s="203"/>
      <c r="J1206" s="199"/>
      <c r="K1206" s="199"/>
      <c r="L1206" s="204"/>
      <c r="M1206" s="205"/>
      <c r="N1206" s="206"/>
      <c r="O1206" s="206"/>
      <c r="P1206" s="206"/>
      <c r="Q1206" s="206"/>
      <c r="R1206" s="206"/>
      <c r="S1206" s="206"/>
      <c r="T1206" s="207"/>
      <c r="AT1206" s="208" t="s">
        <v>158</v>
      </c>
      <c r="AU1206" s="208" t="s">
        <v>81</v>
      </c>
      <c r="AV1206" s="13" t="s">
        <v>79</v>
      </c>
      <c r="AW1206" s="13" t="s">
        <v>33</v>
      </c>
      <c r="AX1206" s="13" t="s">
        <v>72</v>
      </c>
      <c r="AY1206" s="208" t="s">
        <v>146</v>
      </c>
    </row>
    <row r="1207" spans="1:65" s="14" customFormat="1" ht="22.5">
      <c r="B1207" s="209"/>
      <c r="C1207" s="210"/>
      <c r="D1207" s="200" t="s">
        <v>158</v>
      </c>
      <c r="E1207" s="211" t="s">
        <v>19</v>
      </c>
      <c r="F1207" s="212" t="s">
        <v>257</v>
      </c>
      <c r="G1207" s="210"/>
      <c r="H1207" s="213">
        <v>73.167000000000002</v>
      </c>
      <c r="I1207" s="214"/>
      <c r="J1207" s="210"/>
      <c r="K1207" s="210"/>
      <c r="L1207" s="215"/>
      <c r="M1207" s="216"/>
      <c r="N1207" s="217"/>
      <c r="O1207" s="217"/>
      <c r="P1207" s="217"/>
      <c r="Q1207" s="217"/>
      <c r="R1207" s="217"/>
      <c r="S1207" s="217"/>
      <c r="T1207" s="218"/>
      <c r="AT1207" s="219" t="s">
        <v>158</v>
      </c>
      <c r="AU1207" s="219" t="s">
        <v>81</v>
      </c>
      <c r="AV1207" s="14" t="s">
        <v>81</v>
      </c>
      <c r="AW1207" s="14" t="s">
        <v>33</v>
      </c>
      <c r="AX1207" s="14" t="s">
        <v>72</v>
      </c>
      <c r="AY1207" s="219" t="s">
        <v>146</v>
      </c>
    </row>
    <row r="1208" spans="1:65" s="15" customFormat="1" ht="11.25">
      <c r="B1208" s="220"/>
      <c r="C1208" s="221"/>
      <c r="D1208" s="200" t="s">
        <v>158</v>
      </c>
      <c r="E1208" s="222" t="s">
        <v>19</v>
      </c>
      <c r="F1208" s="223" t="s">
        <v>162</v>
      </c>
      <c r="G1208" s="221"/>
      <c r="H1208" s="224">
        <v>73.167000000000002</v>
      </c>
      <c r="I1208" s="225"/>
      <c r="J1208" s="221"/>
      <c r="K1208" s="221"/>
      <c r="L1208" s="226"/>
      <c r="M1208" s="227"/>
      <c r="N1208" s="228"/>
      <c r="O1208" s="228"/>
      <c r="P1208" s="228"/>
      <c r="Q1208" s="228"/>
      <c r="R1208" s="228"/>
      <c r="S1208" s="228"/>
      <c r="T1208" s="229"/>
      <c r="AT1208" s="230" t="s">
        <v>158</v>
      </c>
      <c r="AU1208" s="230" t="s">
        <v>81</v>
      </c>
      <c r="AV1208" s="15" t="s">
        <v>154</v>
      </c>
      <c r="AW1208" s="15" t="s">
        <v>4</v>
      </c>
      <c r="AX1208" s="15" t="s">
        <v>79</v>
      </c>
      <c r="AY1208" s="230" t="s">
        <v>146</v>
      </c>
    </row>
    <row r="1209" spans="1:65" s="2" customFormat="1" ht="24.2" customHeight="1">
      <c r="A1209" s="36"/>
      <c r="B1209" s="37"/>
      <c r="C1209" s="180" t="s">
        <v>1204</v>
      </c>
      <c r="D1209" s="180" t="s">
        <v>149</v>
      </c>
      <c r="E1209" s="181" t="s">
        <v>1205</v>
      </c>
      <c r="F1209" s="182" t="s">
        <v>1206</v>
      </c>
      <c r="G1209" s="183" t="s">
        <v>152</v>
      </c>
      <c r="H1209" s="184">
        <v>100.114</v>
      </c>
      <c r="I1209" s="185"/>
      <c r="J1209" s="186">
        <f>ROUND(I1209*H1209,2)</f>
        <v>0</v>
      </c>
      <c r="K1209" s="182" t="s">
        <v>153</v>
      </c>
      <c r="L1209" s="41"/>
      <c r="M1209" s="187" t="s">
        <v>19</v>
      </c>
      <c r="N1209" s="188" t="s">
        <v>43</v>
      </c>
      <c r="O1209" s="66"/>
      <c r="P1209" s="189">
        <f>O1209*H1209</f>
        <v>0</v>
      </c>
      <c r="Q1209" s="189">
        <v>2.5999999999999998E-4</v>
      </c>
      <c r="R1209" s="189">
        <f>Q1209*H1209</f>
        <v>2.602964E-2</v>
      </c>
      <c r="S1209" s="189">
        <v>0</v>
      </c>
      <c r="T1209" s="190">
        <f>S1209*H1209</f>
        <v>0</v>
      </c>
      <c r="U1209" s="36"/>
      <c r="V1209" s="36"/>
      <c r="W1209" s="36"/>
      <c r="X1209" s="36"/>
      <c r="Y1209" s="36"/>
      <c r="Z1209" s="36"/>
      <c r="AA1209" s="36"/>
      <c r="AB1209" s="36"/>
      <c r="AC1209" s="36"/>
      <c r="AD1209" s="36"/>
      <c r="AE1209" s="36"/>
      <c r="AR1209" s="191" t="s">
        <v>258</v>
      </c>
      <c r="AT1209" s="191" t="s">
        <v>149</v>
      </c>
      <c r="AU1209" s="191" t="s">
        <v>81</v>
      </c>
      <c r="AY1209" s="19" t="s">
        <v>146</v>
      </c>
      <c r="BE1209" s="192">
        <f>IF(N1209="základní",J1209,0)</f>
        <v>0</v>
      </c>
      <c r="BF1209" s="192">
        <f>IF(N1209="snížená",J1209,0)</f>
        <v>0</v>
      </c>
      <c r="BG1209" s="192">
        <f>IF(N1209="zákl. přenesená",J1209,0)</f>
        <v>0</v>
      </c>
      <c r="BH1209" s="192">
        <f>IF(N1209="sníž. přenesená",J1209,0)</f>
        <v>0</v>
      </c>
      <c r="BI1209" s="192">
        <f>IF(N1209="nulová",J1209,0)</f>
        <v>0</v>
      </c>
      <c r="BJ1209" s="19" t="s">
        <v>79</v>
      </c>
      <c r="BK1209" s="192">
        <f>ROUND(I1209*H1209,2)</f>
        <v>0</v>
      </c>
      <c r="BL1209" s="19" t="s">
        <v>258</v>
      </c>
      <c r="BM1209" s="191" t="s">
        <v>1207</v>
      </c>
    </row>
    <row r="1210" spans="1:65" s="2" customFormat="1" ht="11.25">
      <c r="A1210" s="36"/>
      <c r="B1210" s="37"/>
      <c r="C1210" s="38"/>
      <c r="D1210" s="193" t="s">
        <v>156</v>
      </c>
      <c r="E1210" s="38"/>
      <c r="F1210" s="194" t="s">
        <v>1208</v>
      </c>
      <c r="G1210" s="38"/>
      <c r="H1210" s="38"/>
      <c r="I1210" s="195"/>
      <c r="J1210" s="38"/>
      <c r="K1210" s="38"/>
      <c r="L1210" s="41"/>
      <c r="M1210" s="196"/>
      <c r="N1210" s="197"/>
      <c r="O1210" s="66"/>
      <c r="P1210" s="66"/>
      <c r="Q1210" s="66"/>
      <c r="R1210" s="66"/>
      <c r="S1210" s="66"/>
      <c r="T1210" s="67"/>
      <c r="U1210" s="36"/>
      <c r="V1210" s="36"/>
      <c r="W1210" s="36"/>
      <c r="X1210" s="36"/>
      <c r="Y1210" s="36"/>
      <c r="Z1210" s="36"/>
      <c r="AA1210" s="36"/>
      <c r="AB1210" s="36"/>
      <c r="AC1210" s="36"/>
      <c r="AD1210" s="36"/>
      <c r="AE1210" s="36"/>
      <c r="AT1210" s="19" t="s">
        <v>156</v>
      </c>
      <c r="AU1210" s="19" t="s">
        <v>81</v>
      </c>
    </row>
    <row r="1211" spans="1:65" s="13" customFormat="1" ht="11.25">
      <c r="B1211" s="198"/>
      <c r="C1211" s="199"/>
      <c r="D1211" s="200" t="s">
        <v>158</v>
      </c>
      <c r="E1211" s="201" t="s">
        <v>19</v>
      </c>
      <c r="F1211" s="202" t="s">
        <v>255</v>
      </c>
      <c r="G1211" s="199"/>
      <c r="H1211" s="201" t="s">
        <v>19</v>
      </c>
      <c r="I1211" s="203"/>
      <c r="J1211" s="199"/>
      <c r="K1211" s="199"/>
      <c r="L1211" s="204"/>
      <c r="M1211" s="205"/>
      <c r="N1211" s="206"/>
      <c r="O1211" s="206"/>
      <c r="P1211" s="206"/>
      <c r="Q1211" s="206"/>
      <c r="R1211" s="206"/>
      <c r="S1211" s="206"/>
      <c r="T1211" s="207"/>
      <c r="AT1211" s="208" t="s">
        <v>158</v>
      </c>
      <c r="AU1211" s="208" t="s">
        <v>81</v>
      </c>
      <c r="AV1211" s="13" t="s">
        <v>79</v>
      </c>
      <c r="AW1211" s="13" t="s">
        <v>33</v>
      </c>
      <c r="AX1211" s="13" t="s">
        <v>72</v>
      </c>
      <c r="AY1211" s="208" t="s">
        <v>146</v>
      </c>
    </row>
    <row r="1212" spans="1:65" s="13" customFormat="1" ht="11.25">
      <c r="B1212" s="198"/>
      <c r="C1212" s="199"/>
      <c r="D1212" s="200" t="s">
        <v>158</v>
      </c>
      <c r="E1212" s="201" t="s">
        <v>19</v>
      </c>
      <c r="F1212" s="202" t="s">
        <v>160</v>
      </c>
      <c r="G1212" s="199"/>
      <c r="H1212" s="201" t="s">
        <v>19</v>
      </c>
      <c r="I1212" s="203"/>
      <c r="J1212" s="199"/>
      <c r="K1212" s="199"/>
      <c r="L1212" s="204"/>
      <c r="M1212" s="205"/>
      <c r="N1212" s="206"/>
      <c r="O1212" s="206"/>
      <c r="P1212" s="206"/>
      <c r="Q1212" s="206"/>
      <c r="R1212" s="206"/>
      <c r="S1212" s="206"/>
      <c r="T1212" s="207"/>
      <c r="AT1212" s="208" t="s">
        <v>158</v>
      </c>
      <c r="AU1212" s="208" t="s">
        <v>81</v>
      </c>
      <c r="AV1212" s="13" t="s">
        <v>79</v>
      </c>
      <c r="AW1212" s="13" t="s">
        <v>33</v>
      </c>
      <c r="AX1212" s="13" t="s">
        <v>72</v>
      </c>
      <c r="AY1212" s="208" t="s">
        <v>146</v>
      </c>
    </row>
    <row r="1213" spans="1:65" s="13" customFormat="1" ht="11.25">
      <c r="B1213" s="198"/>
      <c r="C1213" s="199"/>
      <c r="D1213" s="200" t="s">
        <v>158</v>
      </c>
      <c r="E1213" s="201" t="s">
        <v>19</v>
      </c>
      <c r="F1213" s="202" t="s">
        <v>256</v>
      </c>
      <c r="G1213" s="199"/>
      <c r="H1213" s="201" t="s">
        <v>19</v>
      </c>
      <c r="I1213" s="203"/>
      <c r="J1213" s="199"/>
      <c r="K1213" s="199"/>
      <c r="L1213" s="204"/>
      <c r="M1213" s="205"/>
      <c r="N1213" s="206"/>
      <c r="O1213" s="206"/>
      <c r="P1213" s="206"/>
      <c r="Q1213" s="206"/>
      <c r="R1213" s="206"/>
      <c r="S1213" s="206"/>
      <c r="T1213" s="207"/>
      <c r="AT1213" s="208" t="s">
        <v>158</v>
      </c>
      <c r="AU1213" s="208" t="s">
        <v>81</v>
      </c>
      <c r="AV1213" s="13" t="s">
        <v>79</v>
      </c>
      <c r="AW1213" s="13" t="s">
        <v>33</v>
      </c>
      <c r="AX1213" s="13" t="s">
        <v>72</v>
      </c>
      <c r="AY1213" s="208" t="s">
        <v>146</v>
      </c>
    </row>
    <row r="1214" spans="1:65" s="14" customFormat="1" ht="22.5">
      <c r="B1214" s="209"/>
      <c r="C1214" s="210"/>
      <c r="D1214" s="200" t="s">
        <v>158</v>
      </c>
      <c r="E1214" s="211" t="s">
        <v>19</v>
      </c>
      <c r="F1214" s="212" t="s">
        <v>257</v>
      </c>
      <c r="G1214" s="210"/>
      <c r="H1214" s="213">
        <v>73.167000000000002</v>
      </c>
      <c r="I1214" s="214"/>
      <c r="J1214" s="210"/>
      <c r="K1214" s="210"/>
      <c r="L1214" s="215"/>
      <c r="M1214" s="216"/>
      <c r="N1214" s="217"/>
      <c r="O1214" s="217"/>
      <c r="P1214" s="217"/>
      <c r="Q1214" s="217"/>
      <c r="R1214" s="217"/>
      <c r="S1214" s="217"/>
      <c r="T1214" s="218"/>
      <c r="AT1214" s="219" t="s">
        <v>158</v>
      </c>
      <c r="AU1214" s="219" t="s">
        <v>81</v>
      </c>
      <c r="AV1214" s="14" t="s">
        <v>81</v>
      </c>
      <c r="AW1214" s="14" t="s">
        <v>33</v>
      </c>
      <c r="AX1214" s="14" t="s">
        <v>72</v>
      </c>
      <c r="AY1214" s="219" t="s">
        <v>146</v>
      </c>
    </row>
    <row r="1215" spans="1:65" s="13" customFormat="1" ht="11.25">
      <c r="B1215" s="198"/>
      <c r="C1215" s="199"/>
      <c r="D1215" s="200" t="s">
        <v>158</v>
      </c>
      <c r="E1215" s="201" t="s">
        <v>19</v>
      </c>
      <c r="F1215" s="202" t="s">
        <v>160</v>
      </c>
      <c r="G1215" s="199"/>
      <c r="H1215" s="201" t="s">
        <v>19</v>
      </c>
      <c r="I1215" s="203"/>
      <c r="J1215" s="199"/>
      <c r="K1215" s="199"/>
      <c r="L1215" s="204"/>
      <c r="M1215" s="205"/>
      <c r="N1215" s="206"/>
      <c r="O1215" s="206"/>
      <c r="P1215" s="206"/>
      <c r="Q1215" s="206"/>
      <c r="R1215" s="206"/>
      <c r="S1215" s="206"/>
      <c r="T1215" s="207"/>
      <c r="AT1215" s="208" t="s">
        <v>158</v>
      </c>
      <c r="AU1215" s="208" t="s">
        <v>81</v>
      </c>
      <c r="AV1215" s="13" t="s">
        <v>79</v>
      </c>
      <c r="AW1215" s="13" t="s">
        <v>33</v>
      </c>
      <c r="AX1215" s="13" t="s">
        <v>72</v>
      </c>
      <c r="AY1215" s="208" t="s">
        <v>146</v>
      </c>
    </row>
    <row r="1216" spans="1:65" s="13" customFormat="1" ht="11.25">
      <c r="B1216" s="198"/>
      <c r="C1216" s="199"/>
      <c r="D1216" s="200" t="s">
        <v>158</v>
      </c>
      <c r="E1216" s="201" t="s">
        <v>19</v>
      </c>
      <c r="F1216" s="202" t="s">
        <v>1209</v>
      </c>
      <c r="G1216" s="199"/>
      <c r="H1216" s="201" t="s">
        <v>19</v>
      </c>
      <c r="I1216" s="203"/>
      <c r="J1216" s="199"/>
      <c r="K1216" s="199"/>
      <c r="L1216" s="204"/>
      <c r="M1216" s="205"/>
      <c r="N1216" s="206"/>
      <c r="O1216" s="206"/>
      <c r="P1216" s="206"/>
      <c r="Q1216" s="206"/>
      <c r="R1216" s="206"/>
      <c r="S1216" s="206"/>
      <c r="T1216" s="207"/>
      <c r="AT1216" s="208" t="s">
        <v>158</v>
      </c>
      <c r="AU1216" s="208" t="s">
        <v>81</v>
      </c>
      <c r="AV1216" s="13" t="s">
        <v>79</v>
      </c>
      <c r="AW1216" s="13" t="s">
        <v>33</v>
      </c>
      <c r="AX1216" s="13" t="s">
        <v>72</v>
      </c>
      <c r="AY1216" s="208" t="s">
        <v>146</v>
      </c>
    </row>
    <row r="1217" spans="1:51" s="13" customFormat="1" ht="11.25">
      <c r="B1217" s="198"/>
      <c r="C1217" s="199"/>
      <c r="D1217" s="200" t="s">
        <v>158</v>
      </c>
      <c r="E1217" s="201" t="s">
        <v>19</v>
      </c>
      <c r="F1217" s="202" t="s">
        <v>945</v>
      </c>
      <c r="G1217" s="199"/>
      <c r="H1217" s="201" t="s">
        <v>19</v>
      </c>
      <c r="I1217" s="203"/>
      <c r="J1217" s="199"/>
      <c r="K1217" s="199"/>
      <c r="L1217" s="204"/>
      <c r="M1217" s="205"/>
      <c r="N1217" s="206"/>
      <c r="O1217" s="206"/>
      <c r="P1217" s="206"/>
      <c r="Q1217" s="206"/>
      <c r="R1217" s="206"/>
      <c r="S1217" s="206"/>
      <c r="T1217" s="207"/>
      <c r="AT1217" s="208" t="s">
        <v>158</v>
      </c>
      <c r="AU1217" s="208" t="s">
        <v>81</v>
      </c>
      <c r="AV1217" s="13" t="s">
        <v>79</v>
      </c>
      <c r="AW1217" s="13" t="s">
        <v>33</v>
      </c>
      <c r="AX1217" s="13" t="s">
        <v>72</v>
      </c>
      <c r="AY1217" s="208" t="s">
        <v>146</v>
      </c>
    </row>
    <row r="1218" spans="1:51" s="14" customFormat="1" ht="11.25">
      <c r="B1218" s="209"/>
      <c r="C1218" s="210"/>
      <c r="D1218" s="200" t="s">
        <v>158</v>
      </c>
      <c r="E1218" s="211" t="s">
        <v>19</v>
      </c>
      <c r="F1218" s="212" t="s">
        <v>946</v>
      </c>
      <c r="G1218" s="210"/>
      <c r="H1218" s="213">
        <v>26.946999999999999</v>
      </c>
      <c r="I1218" s="214"/>
      <c r="J1218" s="210"/>
      <c r="K1218" s="210"/>
      <c r="L1218" s="215"/>
      <c r="M1218" s="216"/>
      <c r="N1218" s="217"/>
      <c r="O1218" s="217"/>
      <c r="P1218" s="217"/>
      <c r="Q1218" s="217"/>
      <c r="R1218" s="217"/>
      <c r="S1218" s="217"/>
      <c r="T1218" s="218"/>
      <c r="AT1218" s="219" t="s">
        <v>158</v>
      </c>
      <c r="AU1218" s="219" t="s">
        <v>81</v>
      </c>
      <c r="AV1218" s="14" t="s">
        <v>81</v>
      </c>
      <c r="AW1218" s="14" t="s">
        <v>33</v>
      </c>
      <c r="AX1218" s="14" t="s">
        <v>72</v>
      </c>
      <c r="AY1218" s="219" t="s">
        <v>146</v>
      </c>
    </row>
    <row r="1219" spans="1:51" s="15" customFormat="1" ht="11.25">
      <c r="B1219" s="220"/>
      <c r="C1219" s="221"/>
      <c r="D1219" s="200" t="s">
        <v>158</v>
      </c>
      <c r="E1219" s="222" t="s">
        <v>19</v>
      </c>
      <c r="F1219" s="223" t="s">
        <v>162</v>
      </c>
      <c r="G1219" s="221"/>
      <c r="H1219" s="224">
        <v>100.114</v>
      </c>
      <c r="I1219" s="225"/>
      <c r="J1219" s="221"/>
      <c r="K1219" s="221"/>
      <c r="L1219" s="226"/>
      <c r="M1219" s="255"/>
      <c r="N1219" s="256"/>
      <c r="O1219" s="256"/>
      <c r="P1219" s="256"/>
      <c r="Q1219" s="256"/>
      <c r="R1219" s="256"/>
      <c r="S1219" s="256"/>
      <c r="T1219" s="257"/>
      <c r="AT1219" s="230" t="s">
        <v>158</v>
      </c>
      <c r="AU1219" s="230" t="s">
        <v>81</v>
      </c>
      <c r="AV1219" s="15" t="s">
        <v>154</v>
      </c>
      <c r="AW1219" s="15" t="s">
        <v>4</v>
      </c>
      <c r="AX1219" s="15" t="s">
        <v>79</v>
      </c>
      <c r="AY1219" s="230" t="s">
        <v>146</v>
      </c>
    </row>
    <row r="1220" spans="1:51" s="2" customFormat="1" ht="6.95" customHeight="1">
      <c r="A1220" s="36"/>
      <c r="B1220" s="49"/>
      <c r="C1220" s="50"/>
      <c r="D1220" s="50"/>
      <c r="E1220" s="50"/>
      <c r="F1220" s="50"/>
      <c r="G1220" s="50"/>
      <c r="H1220" s="50"/>
      <c r="I1220" s="50"/>
      <c r="J1220" s="50"/>
      <c r="K1220" s="50"/>
      <c r="L1220" s="41"/>
      <c r="M1220" s="36"/>
      <c r="O1220" s="36"/>
      <c r="P1220" s="36"/>
      <c r="Q1220" s="36"/>
      <c r="R1220" s="36"/>
      <c r="S1220" s="36"/>
      <c r="T1220" s="36"/>
      <c r="U1220" s="36"/>
      <c r="V1220" s="36"/>
      <c r="W1220" s="36"/>
      <c r="X1220" s="36"/>
      <c r="Y1220" s="36"/>
      <c r="Z1220" s="36"/>
      <c r="AA1220" s="36"/>
      <c r="AB1220" s="36"/>
      <c r="AC1220" s="36"/>
      <c r="AD1220" s="36"/>
      <c r="AE1220" s="36"/>
    </row>
  </sheetData>
  <sheetProtection algorithmName="SHA-512" hashValue="cnIPlgms6lRjKZITQgVzlXGoQbyHJOX+nB8SuIM5uEMLmRgroZ87AufyPNOywqkMe2M1O2ebIF9T7SaB3ivvOQ==" saltValue="2UJPugbX0u3I9ahwRmsUHhsf8Azi+aeN+HB95lfjEPpT3FAFyiprPJrnZD5uw18zpAglr0X+VjUC+xVQ80dFMA==" spinCount="100000" sheet="1" objects="1" scenarios="1" formatColumns="0" formatRows="0" autoFilter="0"/>
  <autoFilter ref="C113:K1219"/>
  <mergeCells count="12">
    <mergeCell ref="E106:H106"/>
    <mergeCell ref="L2:V2"/>
    <mergeCell ref="E50:H50"/>
    <mergeCell ref="E52:H52"/>
    <mergeCell ref="E54:H54"/>
    <mergeCell ref="E102:H102"/>
    <mergeCell ref="E104:H104"/>
    <mergeCell ref="E7:H7"/>
    <mergeCell ref="E9:H9"/>
    <mergeCell ref="E11:H11"/>
    <mergeCell ref="E20:H20"/>
    <mergeCell ref="E29:H29"/>
  </mergeCells>
  <hyperlinks>
    <hyperlink ref="F118" r:id="rId1"/>
    <hyperlink ref="F124" r:id="rId2"/>
    <hyperlink ref="F130" r:id="rId3"/>
    <hyperlink ref="F137" r:id="rId4"/>
    <hyperlink ref="F144" r:id="rId5"/>
    <hyperlink ref="F157" r:id="rId6"/>
    <hyperlink ref="F164" r:id="rId7"/>
    <hyperlink ref="F171" r:id="rId8"/>
    <hyperlink ref="F173" r:id="rId9"/>
    <hyperlink ref="F182" r:id="rId10"/>
    <hyperlink ref="F189" r:id="rId11"/>
    <hyperlink ref="F197" r:id="rId12"/>
    <hyperlink ref="F213" r:id="rId13"/>
    <hyperlink ref="F220" r:id="rId14"/>
    <hyperlink ref="F227" r:id="rId15"/>
    <hyperlink ref="F234" r:id="rId16"/>
    <hyperlink ref="F241" r:id="rId17"/>
    <hyperlink ref="F248" r:id="rId18"/>
    <hyperlink ref="F255" r:id="rId19"/>
    <hyperlink ref="F262" r:id="rId20"/>
    <hyperlink ref="F271" r:id="rId21"/>
    <hyperlink ref="F282" r:id="rId22"/>
    <hyperlink ref="F290" r:id="rId23"/>
    <hyperlink ref="F297" r:id="rId24"/>
    <hyperlink ref="F304" r:id="rId25"/>
    <hyperlink ref="F311" r:id="rId26"/>
    <hyperlink ref="F319" r:id="rId27"/>
    <hyperlink ref="F327" r:id="rId28"/>
    <hyperlink ref="F341" r:id="rId29"/>
    <hyperlink ref="F353" r:id="rId30"/>
    <hyperlink ref="F360" r:id="rId31"/>
    <hyperlink ref="F364" r:id="rId32"/>
    <hyperlink ref="F368" r:id="rId33"/>
    <hyperlink ref="F378" r:id="rId34"/>
    <hyperlink ref="F384" r:id="rId35"/>
    <hyperlink ref="F390" r:id="rId36"/>
    <hyperlink ref="F392" r:id="rId37"/>
    <hyperlink ref="F398" r:id="rId38"/>
    <hyperlink ref="F404" r:id="rId39"/>
    <hyperlink ref="F406" r:id="rId40"/>
    <hyperlink ref="F413" r:id="rId41"/>
    <hyperlink ref="F420" r:id="rId42"/>
    <hyperlink ref="F429" r:id="rId43"/>
    <hyperlink ref="F436" r:id="rId44"/>
    <hyperlink ref="F443" r:id="rId45"/>
    <hyperlink ref="F450" r:id="rId46"/>
    <hyperlink ref="F457" r:id="rId47"/>
    <hyperlink ref="F464" r:id="rId48"/>
    <hyperlink ref="F471" r:id="rId49"/>
    <hyperlink ref="F478" r:id="rId50"/>
    <hyperlink ref="F485" r:id="rId51"/>
    <hyperlink ref="F494" r:id="rId52"/>
    <hyperlink ref="F502" r:id="rId53"/>
    <hyperlink ref="F511" r:id="rId54"/>
    <hyperlink ref="F520" r:id="rId55"/>
    <hyperlink ref="F527" r:id="rId56"/>
    <hyperlink ref="F536" r:id="rId57"/>
    <hyperlink ref="F543" r:id="rId58"/>
    <hyperlink ref="F550" r:id="rId59"/>
    <hyperlink ref="F559" r:id="rId60"/>
    <hyperlink ref="F568" r:id="rId61"/>
    <hyperlink ref="F575" r:id="rId62"/>
    <hyperlink ref="F582" r:id="rId63"/>
    <hyperlink ref="F589" r:id="rId64"/>
    <hyperlink ref="F596" r:id="rId65"/>
    <hyperlink ref="F603" r:id="rId66"/>
    <hyperlink ref="F610" r:id="rId67"/>
    <hyperlink ref="F617" r:id="rId68"/>
    <hyperlink ref="F624" r:id="rId69"/>
    <hyperlink ref="F632" r:id="rId70"/>
    <hyperlink ref="F639" r:id="rId71"/>
    <hyperlink ref="F646" r:id="rId72"/>
    <hyperlink ref="F653" r:id="rId73"/>
    <hyperlink ref="F661" r:id="rId74"/>
    <hyperlink ref="F669" r:id="rId75"/>
    <hyperlink ref="F682" r:id="rId76"/>
    <hyperlink ref="F690" r:id="rId77"/>
    <hyperlink ref="F694" r:id="rId78"/>
    <hyperlink ref="F701" r:id="rId79"/>
    <hyperlink ref="F708" r:id="rId80"/>
    <hyperlink ref="F715" r:id="rId81"/>
    <hyperlink ref="F722" r:id="rId82"/>
    <hyperlink ref="F729" r:id="rId83"/>
    <hyperlink ref="F736" r:id="rId84"/>
    <hyperlink ref="F743" r:id="rId85"/>
    <hyperlink ref="F750" r:id="rId86"/>
    <hyperlink ref="F758" r:id="rId87"/>
    <hyperlink ref="F765" r:id="rId88"/>
    <hyperlink ref="F773" r:id="rId89"/>
    <hyperlink ref="F783" r:id="rId90"/>
    <hyperlink ref="F785" r:id="rId91"/>
    <hyperlink ref="F787" r:id="rId92"/>
    <hyperlink ref="F790" r:id="rId93"/>
    <hyperlink ref="F795" r:id="rId94"/>
    <hyperlink ref="F809" r:id="rId95"/>
    <hyperlink ref="F825" r:id="rId96"/>
    <hyperlink ref="F832" r:id="rId97"/>
    <hyperlink ref="F843" r:id="rId98"/>
    <hyperlink ref="F851" r:id="rId99"/>
    <hyperlink ref="F862" r:id="rId100"/>
    <hyperlink ref="F865" r:id="rId101"/>
    <hyperlink ref="F878" r:id="rId102"/>
    <hyperlink ref="F891" r:id="rId103"/>
    <hyperlink ref="F895" r:id="rId104"/>
    <hyperlink ref="F902" r:id="rId105"/>
    <hyperlink ref="F915" r:id="rId106"/>
    <hyperlink ref="F926" r:id="rId107"/>
    <hyperlink ref="F929" r:id="rId108"/>
    <hyperlink ref="F936" r:id="rId109"/>
    <hyperlink ref="F938" r:id="rId110"/>
    <hyperlink ref="F941" r:id="rId111"/>
    <hyperlink ref="F950" r:id="rId112"/>
    <hyperlink ref="F973" r:id="rId113"/>
    <hyperlink ref="F1016" r:id="rId114"/>
    <hyperlink ref="F1024" r:id="rId115"/>
    <hyperlink ref="F1032" r:id="rId116"/>
    <hyperlink ref="F1040" r:id="rId117"/>
    <hyperlink ref="F1048" r:id="rId118"/>
    <hyperlink ref="F1056" r:id="rId119"/>
    <hyperlink ref="F1059" r:id="rId120"/>
    <hyperlink ref="F1069" r:id="rId121"/>
    <hyperlink ref="F1083" r:id="rId122"/>
    <hyperlink ref="F1094" r:id="rId123"/>
    <hyperlink ref="F1103" r:id="rId124"/>
    <hyperlink ref="F1118" r:id="rId125"/>
    <hyperlink ref="F1137" r:id="rId126"/>
    <hyperlink ref="F1160" r:id="rId127"/>
    <hyperlink ref="F1163" r:id="rId128"/>
    <hyperlink ref="F1170" r:id="rId129"/>
    <hyperlink ref="F1179" r:id="rId130"/>
    <hyperlink ref="F1186" r:id="rId131"/>
    <hyperlink ref="F1189" r:id="rId132"/>
    <hyperlink ref="F1196" r:id="rId133"/>
    <hyperlink ref="F1203" r:id="rId134"/>
    <hyperlink ref="F1210" r:id="rId135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3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0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6"/>
      <c r="M2" s="386"/>
      <c r="N2" s="386"/>
      <c r="O2" s="386"/>
      <c r="P2" s="386"/>
      <c r="Q2" s="386"/>
      <c r="R2" s="386"/>
      <c r="S2" s="386"/>
      <c r="T2" s="386"/>
      <c r="U2" s="386"/>
      <c r="V2" s="386"/>
      <c r="AT2" s="19" t="s">
        <v>89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81</v>
      </c>
    </row>
    <row r="4" spans="1:46" s="1" customFormat="1" ht="24.95" customHeight="1">
      <c r="B4" s="22"/>
      <c r="D4" s="112" t="s">
        <v>93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7" t="str">
        <f>'Rekapitulace stavby'!K6</f>
        <v>Dačice ST oprava</v>
      </c>
      <c r="F7" s="388"/>
      <c r="G7" s="388"/>
      <c r="H7" s="388"/>
      <c r="L7" s="22"/>
    </row>
    <row r="8" spans="1:46" s="1" customFormat="1" ht="12" customHeight="1">
      <c r="B8" s="22"/>
      <c r="D8" s="114" t="s">
        <v>94</v>
      </c>
      <c r="L8" s="22"/>
    </row>
    <row r="9" spans="1:46" s="2" customFormat="1" ht="16.5" customHeight="1">
      <c r="A9" s="36"/>
      <c r="B9" s="41"/>
      <c r="C9" s="36"/>
      <c r="D9" s="36"/>
      <c r="E9" s="387" t="s">
        <v>95</v>
      </c>
      <c r="F9" s="389"/>
      <c r="G9" s="389"/>
      <c r="H9" s="389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96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0" t="s">
        <v>1210</v>
      </c>
      <c r="F11" s="389"/>
      <c r="G11" s="389"/>
      <c r="H11" s="389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 t="str">
        <f>'Rekapitulace stavby'!AN8</f>
        <v>23. 2. 2021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25</v>
      </c>
      <c r="E16" s="36"/>
      <c r="F16" s="36"/>
      <c r="G16" s="36"/>
      <c r="H16" s="36"/>
      <c r="I16" s="114" t="s">
        <v>26</v>
      </c>
      <c r="J16" s="105" t="s">
        <v>19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27</v>
      </c>
      <c r="F17" s="36"/>
      <c r="G17" s="36"/>
      <c r="H17" s="36"/>
      <c r="I17" s="114" t="s">
        <v>28</v>
      </c>
      <c r="J17" s="105" t="s">
        <v>19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29</v>
      </c>
      <c r="E19" s="36"/>
      <c r="F19" s="36"/>
      <c r="G19" s="36"/>
      <c r="H19" s="36"/>
      <c r="I19" s="114" t="s">
        <v>26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1" t="str">
        <f>'Rekapitulace stavby'!E14</f>
        <v>Vyplň údaj</v>
      </c>
      <c r="F20" s="392"/>
      <c r="G20" s="392"/>
      <c r="H20" s="392"/>
      <c r="I20" s="114" t="s">
        <v>28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31</v>
      </c>
      <c r="E22" s="36"/>
      <c r="F22" s="36"/>
      <c r="G22" s="36"/>
      <c r="H22" s="36"/>
      <c r="I22" s="114" t="s">
        <v>26</v>
      </c>
      <c r="J22" s="105" t="s">
        <v>19</v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">
        <v>1211</v>
      </c>
      <c r="F23" s="36"/>
      <c r="G23" s="36"/>
      <c r="H23" s="36"/>
      <c r="I23" s="114" t="s">
        <v>28</v>
      </c>
      <c r="J23" s="105" t="s">
        <v>19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34</v>
      </c>
      <c r="E25" s="36"/>
      <c r="F25" s="36"/>
      <c r="G25" s="36"/>
      <c r="H25" s="36"/>
      <c r="I25" s="114" t="s">
        <v>26</v>
      </c>
      <c r="J25" s="105" t="s">
        <v>19</v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1212</v>
      </c>
      <c r="F26" s="36"/>
      <c r="G26" s="36"/>
      <c r="H26" s="36"/>
      <c r="I26" s="114" t="s">
        <v>28</v>
      </c>
      <c r="J26" s="105" t="s">
        <v>19</v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36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393" t="s">
        <v>19</v>
      </c>
      <c r="F29" s="393"/>
      <c r="G29" s="393"/>
      <c r="H29" s="393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38</v>
      </c>
      <c r="E32" s="36"/>
      <c r="F32" s="36"/>
      <c r="G32" s="36"/>
      <c r="H32" s="36"/>
      <c r="I32" s="36"/>
      <c r="J32" s="122">
        <f>ROUND(J91,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40</v>
      </c>
      <c r="G34" s="36"/>
      <c r="H34" s="36"/>
      <c r="I34" s="123" t="s">
        <v>39</v>
      </c>
      <c r="J34" s="123" t="s">
        <v>41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42</v>
      </c>
      <c r="E35" s="114" t="s">
        <v>43</v>
      </c>
      <c r="F35" s="125">
        <f>ROUND((SUM(BE91:BE289)),  2)</f>
        <v>0</v>
      </c>
      <c r="G35" s="36"/>
      <c r="H35" s="36"/>
      <c r="I35" s="126">
        <v>0.21</v>
      </c>
      <c r="J35" s="125">
        <f>ROUND(((SUM(BE91:BE289))*I35),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44</v>
      </c>
      <c r="F36" s="125">
        <f>ROUND((SUM(BF91:BF289)),  2)</f>
        <v>0</v>
      </c>
      <c r="G36" s="36"/>
      <c r="H36" s="36"/>
      <c r="I36" s="126">
        <v>0.15</v>
      </c>
      <c r="J36" s="125">
        <f>ROUND(((SUM(BF91:BF289))*I36),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45</v>
      </c>
      <c r="F37" s="125">
        <f>ROUND((SUM(BG91:BG289)),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46</v>
      </c>
      <c r="F38" s="125">
        <f>ROUND((SUM(BH91:BH289)),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47</v>
      </c>
      <c r="F39" s="125">
        <f>ROUND((SUM(BI91:BI289)),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48</v>
      </c>
      <c r="E41" s="129"/>
      <c r="F41" s="129"/>
      <c r="G41" s="130" t="s">
        <v>49</v>
      </c>
      <c r="H41" s="131" t="s">
        <v>50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98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94" t="str">
        <f>E7</f>
        <v>Dačice ST oprava</v>
      </c>
      <c r="F50" s="395"/>
      <c r="G50" s="395"/>
      <c r="H50" s="395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94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4" t="s">
        <v>95</v>
      </c>
      <c r="F52" s="396"/>
      <c r="G52" s="396"/>
      <c r="H52" s="396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96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43" t="str">
        <f>E11</f>
        <v>E_2_10 - Silnoproudá elektrotechnika</v>
      </c>
      <c r="F54" s="396"/>
      <c r="G54" s="396"/>
      <c r="H54" s="396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>Dačice</v>
      </c>
      <c r="G56" s="38"/>
      <c r="H56" s="38"/>
      <c r="I56" s="31" t="s">
        <v>23</v>
      </c>
      <c r="J56" s="61" t="str">
        <f>IF(J14="","",J14)</f>
        <v>23. 2. 2021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25.7" customHeight="1">
      <c r="A58" s="36"/>
      <c r="B58" s="37"/>
      <c r="C58" s="31" t="s">
        <v>25</v>
      </c>
      <c r="D58" s="38"/>
      <c r="E58" s="38"/>
      <c r="F58" s="29" t="str">
        <f>E17</f>
        <v>Správa železnic, Oblastní ředitelství Brno</v>
      </c>
      <c r="G58" s="38"/>
      <c r="H58" s="38"/>
      <c r="I58" s="31" t="s">
        <v>31</v>
      </c>
      <c r="J58" s="34" t="str">
        <f>E23</f>
        <v xml:space="preserve">ERPLAN s.r.o., Havlíčkův Brod 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29</v>
      </c>
      <c r="D59" s="38"/>
      <c r="E59" s="38"/>
      <c r="F59" s="29" t="str">
        <f>IF(E20="","",E20)</f>
        <v>Vyplň údaj</v>
      </c>
      <c r="G59" s="38"/>
      <c r="H59" s="38"/>
      <c r="I59" s="31" t="s">
        <v>34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99</v>
      </c>
      <c r="D61" s="139"/>
      <c r="E61" s="139"/>
      <c r="F61" s="139"/>
      <c r="G61" s="139"/>
      <c r="H61" s="139"/>
      <c r="I61" s="139"/>
      <c r="J61" s="140" t="s">
        <v>100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70</v>
      </c>
      <c r="D63" s="38"/>
      <c r="E63" s="38"/>
      <c r="F63" s="38"/>
      <c r="G63" s="38"/>
      <c r="H63" s="38"/>
      <c r="I63" s="38"/>
      <c r="J63" s="79">
        <f>J91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101</v>
      </c>
    </row>
    <row r="64" spans="1:47" s="9" customFormat="1" ht="24.95" customHeight="1">
      <c r="B64" s="142"/>
      <c r="C64" s="143"/>
      <c r="D64" s="144" t="s">
        <v>102</v>
      </c>
      <c r="E64" s="145"/>
      <c r="F64" s="145"/>
      <c r="G64" s="145"/>
      <c r="H64" s="145"/>
      <c r="I64" s="145"/>
      <c r="J64" s="146">
        <f>J92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1213</v>
      </c>
      <c r="E65" s="150"/>
      <c r="F65" s="150"/>
      <c r="G65" s="150"/>
      <c r="H65" s="150"/>
      <c r="I65" s="150"/>
      <c r="J65" s="151">
        <f>J93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1214</v>
      </c>
      <c r="E66" s="150"/>
      <c r="F66" s="150"/>
      <c r="G66" s="150"/>
      <c r="H66" s="150"/>
      <c r="I66" s="150"/>
      <c r="J66" s="151">
        <f>J114</f>
        <v>0</v>
      </c>
      <c r="K66" s="99"/>
      <c r="L66" s="152"/>
    </row>
    <row r="67" spans="1:31" s="9" customFormat="1" ht="24.95" customHeight="1">
      <c r="B67" s="142"/>
      <c r="C67" s="143"/>
      <c r="D67" s="144" t="s">
        <v>1215</v>
      </c>
      <c r="E67" s="145"/>
      <c r="F67" s="145"/>
      <c r="G67" s="145"/>
      <c r="H67" s="145"/>
      <c r="I67" s="145"/>
      <c r="J67" s="146">
        <f>J118</f>
        <v>0</v>
      </c>
      <c r="K67" s="143"/>
      <c r="L67" s="147"/>
    </row>
    <row r="68" spans="1:31" s="9" customFormat="1" ht="24.95" customHeight="1">
      <c r="B68" s="142"/>
      <c r="C68" s="143"/>
      <c r="D68" s="144" t="s">
        <v>121</v>
      </c>
      <c r="E68" s="145"/>
      <c r="F68" s="145"/>
      <c r="G68" s="145"/>
      <c r="H68" s="145"/>
      <c r="I68" s="145"/>
      <c r="J68" s="146">
        <f>J285</f>
        <v>0</v>
      </c>
      <c r="K68" s="143"/>
      <c r="L68" s="147"/>
    </row>
    <row r="69" spans="1:31" s="10" customFormat="1" ht="19.899999999999999" customHeight="1">
      <c r="B69" s="148"/>
      <c r="C69" s="99"/>
      <c r="D69" s="149" t="s">
        <v>1216</v>
      </c>
      <c r="E69" s="150"/>
      <c r="F69" s="150"/>
      <c r="G69" s="150"/>
      <c r="H69" s="150"/>
      <c r="I69" s="150"/>
      <c r="J69" s="151">
        <f>J286</f>
        <v>0</v>
      </c>
      <c r="K69" s="99"/>
      <c r="L69" s="152"/>
    </row>
    <row r="70" spans="1:31" s="2" customFormat="1" ht="21.75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1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6.95" customHeight="1">
      <c r="A71" s="36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5" spans="1:31" s="2" customFormat="1" ht="6.95" customHeight="1">
      <c r="A75" s="36"/>
      <c r="B75" s="51"/>
      <c r="C75" s="52"/>
      <c r="D75" s="52"/>
      <c r="E75" s="52"/>
      <c r="F75" s="52"/>
      <c r="G75" s="52"/>
      <c r="H75" s="52"/>
      <c r="I75" s="52"/>
      <c r="J75" s="52"/>
      <c r="K75" s="52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24.95" customHeight="1">
      <c r="A76" s="36"/>
      <c r="B76" s="37"/>
      <c r="C76" s="25" t="s">
        <v>131</v>
      </c>
      <c r="D76" s="38"/>
      <c r="E76" s="38"/>
      <c r="F76" s="38"/>
      <c r="G76" s="38"/>
      <c r="H76" s="38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16</v>
      </c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394" t="str">
        <f>E7</f>
        <v>Dačice ST oprava</v>
      </c>
      <c r="F79" s="395"/>
      <c r="G79" s="395"/>
      <c r="H79" s="395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1" customFormat="1" ht="12" customHeight="1">
      <c r="B80" s="23"/>
      <c r="C80" s="31" t="s">
        <v>94</v>
      </c>
      <c r="D80" s="24"/>
      <c r="E80" s="24"/>
      <c r="F80" s="24"/>
      <c r="G80" s="24"/>
      <c r="H80" s="24"/>
      <c r="I80" s="24"/>
      <c r="J80" s="24"/>
      <c r="K80" s="24"/>
      <c r="L80" s="22"/>
    </row>
    <row r="81" spans="1:65" s="2" customFormat="1" ht="16.5" customHeight="1">
      <c r="A81" s="36"/>
      <c r="B81" s="37"/>
      <c r="C81" s="38"/>
      <c r="D81" s="38"/>
      <c r="E81" s="394" t="s">
        <v>95</v>
      </c>
      <c r="F81" s="396"/>
      <c r="G81" s="396"/>
      <c r="H81" s="396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2" customHeight="1">
      <c r="A82" s="36"/>
      <c r="B82" s="37"/>
      <c r="C82" s="31" t="s">
        <v>96</v>
      </c>
      <c r="D82" s="38"/>
      <c r="E82" s="38"/>
      <c r="F82" s="38"/>
      <c r="G82" s="38"/>
      <c r="H82" s="38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6.5" customHeight="1">
      <c r="A83" s="36"/>
      <c r="B83" s="37"/>
      <c r="C83" s="38"/>
      <c r="D83" s="38"/>
      <c r="E83" s="343" t="str">
        <f>E11</f>
        <v>E_2_10 - Silnoproudá elektrotechnika</v>
      </c>
      <c r="F83" s="396"/>
      <c r="G83" s="396"/>
      <c r="H83" s="396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6.9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2" customHeight="1">
      <c r="A85" s="36"/>
      <c r="B85" s="37"/>
      <c r="C85" s="31" t="s">
        <v>21</v>
      </c>
      <c r="D85" s="38"/>
      <c r="E85" s="38"/>
      <c r="F85" s="29" t="str">
        <f>F14</f>
        <v>Dačice</v>
      </c>
      <c r="G85" s="38"/>
      <c r="H85" s="38"/>
      <c r="I85" s="31" t="s">
        <v>23</v>
      </c>
      <c r="J85" s="61" t="str">
        <f>IF(J14="","",J14)</f>
        <v>23. 2. 2021</v>
      </c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25.7" customHeight="1">
      <c r="A87" s="36"/>
      <c r="B87" s="37"/>
      <c r="C87" s="31" t="s">
        <v>25</v>
      </c>
      <c r="D87" s="38"/>
      <c r="E87" s="38"/>
      <c r="F87" s="29" t="str">
        <f>E17</f>
        <v>Správa železnic, Oblastní ředitelství Brno</v>
      </c>
      <c r="G87" s="38"/>
      <c r="H87" s="38"/>
      <c r="I87" s="31" t="s">
        <v>31</v>
      </c>
      <c r="J87" s="34" t="str">
        <f>E23</f>
        <v xml:space="preserve">ERPLAN s.r.o., Havlíčkův Brod </v>
      </c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15.2" customHeight="1">
      <c r="A88" s="36"/>
      <c r="B88" s="37"/>
      <c r="C88" s="31" t="s">
        <v>29</v>
      </c>
      <c r="D88" s="38"/>
      <c r="E88" s="38"/>
      <c r="F88" s="29" t="str">
        <f>IF(E20="","",E20)</f>
        <v>Vyplň údaj</v>
      </c>
      <c r="G88" s="38"/>
      <c r="H88" s="38"/>
      <c r="I88" s="31" t="s">
        <v>34</v>
      </c>
      <c r="J88" s="34" t="str">
        <f>E26</f>
        <v xml:space="preserve"> </v>
      </c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10.35" customHeight="1">
      <c r="A89" s="36"/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11" customFormat="1" ht="29.25" customHeight="1">
      <c r="A90" s="153"/>
      <c r="B90" s="154"/>
      <c r="C90" s="155" t="s">
        <v>132</v>
      </c>
      <c r="D90" s="156" t="s">
        <v>57</v>
      </c>
      <c r="E90" s="156" t="s">
        <v>53</v>
      </c>
      <c r="F90" s="156" t="s">
        <v>54</v>
      </c>
      <c r="G90" s="156" t="s">
        <v>133</v>
      </c>
      <c r="H90" s="156" t="s">
        <v>134</v>
      </c>
      <c r="I90" s="156" t="s">
        <v>135</v>
      </c>
      <c r="J90" s="156" t="s">
        <v>100</v>
      </c>
      <c r="K90" s="157" t="s">
        <v>136</v>
      </c>
      <c r="L90" s="158"/>
      <c r="M90" s="70" t="s">
        <v>19</v>
      </c>
      <c r="N90" s="71" t="s">
        <v>42</v>
      </c>
      <c r="O90" s="71" t="s">
        <v>137</v>
      </c>
      <c r="P90" s="71" t="s">
        <v>138</v>
      </c>
      <c r="Q90" s="71" t="s">
        <v>139</v>
      </c>
      <c r="R90" s="71" t="s">
        <v>140</v>
      </c>
      <c r="S90" s="71" t="s">
        <v>141</v>
      </c>
      <c r="T90" s="72" t="s">
        <v>142</v>
      </c>
      <c r="U90" s="153"/>
      <c r="V90" s="153"/>
      <c r="W90" s="153"/>
      <c r="X90" s="153"/>
      <c r="Y90" s="153"/>
      <c r="Z90" s="153"/>
      <c r="AA90" s="153"/>
      <c r="AB90" s="153"/>
      <c r="AC90" s="153"/>
      <c r="AD90" s="153"/>
      <c r="AE90" s="153"/>
    </row>
    <row r="91" spans="1:65" s="2" customFormat="1" ht="22.9" customHeight="1">
      <c r="A91" s="36"/>
      <c r="B91" s="37"/>
      <c r="C91" s="77" t="s">
        <v>143</v>
      </c>
      <c r="D91" s="38"/>
      <c r="E91" s="38"/>
      <c r="F91" s="38"/>
      <c r="G91" s="38"/>
      <c r="H91" s="38"/>
      <c r="I91" s="38"/>
      <c r="J91" s="159">
        <f>BK91</f>
        <v>0</v>
      </c>
      <c r="K91" s="38"/>
      <c r="L91" s="41"/>
      <c r="M91" s="73"/>
      <c r="N91" s="160"/>
      <c r="O91" s="74"/>
      <c r="P91" s="161">
        <f>P92+P118+P285</f>
        <v>0</v>
      </c>
      <c r="Q91" s="74"/>
      <c r="R91" s="161">
        <f>R92+R118+R285</f>
        <v>6.186617</v>
      </c>
      <c r="S91" s="74"/>
      <c r="T91" s="162">
        <f>T92+T118+T285</f>
        <v>3.12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71</v>
      </c>
      <c r="AU91" s="19" t="s">
        <v>101</v>
      </c>
      <c r="BK91" s="163">
        <f>BK92+BK118+BK285</f>
        <v>0</v>
      </c>
    </row>
    <row r="92" spans="1:65" s="12" customFormat="1" ht="25.9" customHeight="1">
      <c r="B92" s="164"/>
      <c r="C92" s="165"/>
      <c r="D92" s="166" t="s">
        <v>71</v>
      </c>
      <c r="E92" s="167" t="s">
        <v>144</v>
      </c>
      <c r="F92" s="167" t="s">
        <v>145</v>
      </c>
      <c r="G92" s="165"/>
      <c r="H92" s="165"/>
      <c r="I92" s="168"/>
      <c r="J92" s="169">
        <f>BK92</f>
        <v>0</v>
      </c>
      <c r="K92" s="165"/>
      <c r="L92" s="170"/>
      <c r="M92" s="171"/>
      <c r="N92" s="172"/>
      <c r="O92" s="172"/>
      <c r="P92" s="173">
        <f>P93+P114</f>
        <v>0</v>
      </c>
      <c r="Q92" s="172"/>
      <c r="R92" s="173">
        <f>R93+R114</f>
        <v>5.8706399999999999</v>
      </c>
      <c r="S92" s="172"/>
      <c r="T92" s="174">
        <f>T93+T114</f>
        <v>3.12</v>
      </c>
      <c r="AR92" s="175" t="s">
        <v>79</v>
      </c>
      <c r="AT92" s="176" t="s">
        <v>71</v>
      </c>
      <c r="AU92" s="176" t="s">
        <v>72</v>
      </c>
      <c r="AY92" s="175" t="s">
        <v>146</v>
      </c>
      <c r="BK92" s="177">
        <f>BK93+BK114</f>
        <v>0</v>
      </c>
    </row>
    <row r="93" spans="1:65" s="12" customFormat="1" ht="22.9" customHeight="1">
      <c r="B93" s="164"/>
      <c r="C93" s="165"/>
      <c r="D93" s="166" t="s">
        <v>71</v>
      </c>
      <c r="E93" s="178" t="s">
        <v>79</v>
      </c>
      <c r="F93" s="178" t="s">
        <v>1217</v>
      </c>
      <c r="G93" s="165"/>
      <c r="H93" s="165"/>
      <c r="I93" s="168"/>
      <c r="J93" s="179">
        <f>BK93</f>
        <v>0</v>
      </c>
      <c r="K93" s="165"/>
      <c r="L93" s="170"/>
      <c r="M93" s="171"/>
      <c r="N93" s="172"/>
      <c r="O93" s="172"/>
      <c r="P93" s="173">
        <f>SUM(P94:P113)</f>
        <v>0</v>
      </c>
      <c r="Q93" s="172"/>
      <c r="R93" s="173">
        <f>SUM(R94:R113)</f>
        <v>4.8</v>
      </c>
      <c r="S93" s="172"/>
      <c r="T93" s="174">
        <f>SUM(T94:T113)</f>
        <v>3.12</v>
      </c>
      <c r="AR93" s="175" t="s">
        <v>79</v>
      </c>
      <c r="AT93" s="176" t="s">
        <v>71</v>
      </c>
      <c r="AU93" s="176" t="s">
        <v>79</v>
      </c>
      <c r="AY93" s="175" t="s">
        <v>146</v>
      </c>
      <c r="BK93" s="177">
        <f>SUM(BK94:BK113)</f>
        <v>0</v>
      </c>
    </row>
    <row r="94" spans="1:65" s="2" customFormat="1" ht="37.9" customHeight="1">
      <c r="A94" s="36"/>
      <c r="B94" s="37"/>
      <c r="C94" s="180" t="s">
        <v>79</v>
      </c>
      <c r="D94" s="180" t="s">
        <v>149</v>
      </c>
      <c r="E94" s="181" t="s">
        <v>1218</v>
      </c>
      <c r="F94" s="182" t="s">
        <v>1219</v>
      </c>
      <c r="G94" s="183" t="s">
        <v>152</v>
      </c>
      <c r="H94" s="184">
        <v>12</v>
      </c>
      <c r="I94" s="185"/>
      <c r="J94" s="186">
        <f>ROUND(I94*H94,2)</f>
        <v>0</v>
      </c>
      <c r="K94" s="182" t="s">
        <v>153</v>
      </c>
      <c r="L94" s="41"/>
      <c r="M94" s="187" t="s">
        <v>19</v>
      </c>
      <c r="N94" s="188" t="s">
        <v>43</v>
      </c>
      <c r="O94" s="66"/>
      <c r="P94" s="189">
        <f>O94*H94</f>
        <v>0</v>
      </c>
      <c r="Q94" s="189">
        <v>0</v>
      </c>
      <c r="R94" s="189">
        <f>Q94*H94</f>
        <v>0</v>
      </c>
      <c r="S94" s="189">
        <v>0.26</v>
      </c>
      <c r="T94" s="190">
        <f>S94*H94</f>
        <v>3.12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1" t="s">
        <v>154</v>
      </c>
      <c r="AT94" s="191" t="s">
        <v>149</v>
      </c>
      <c r="AU94" s="191" t="s">
        <v>81</v>
      </c>
      <c r="AY94" s="19" t="s">
        <v>146</v>
      </c>
      <c r="BE94" s="192">
        <f>IF(N94="základní",J94,0)</f>
        <v>0</v>
      </c>
      <c r="BF94" s="192">
        <f>IF(N94="snížená",J94,0)</f>
        <v>0</v>
      </c>
      <c r="BG94" s="192">
        <f>IF(N94="zákl. přenesená",J94,0)</f>
        <v>0</v>
      </c>
      <c r="BH94" s="192">
        <f>IF(N94="sníž. přenesená",J94,0)</f>
        <v>0</v>
      </c>
      <c r="BI94" s="192">
        <f>IF(N94="nulová",J94,0)</f>
        <v>0</v>
      </c>
      <c r="BJ94" s="19" t="s">
        <v>79</v>
      </c>
      <c r="BK94" s="192">
        <f>ROUND(I94*H94,2)</f>
        <v>0</v>
      </c>
      <c r="BL94" s="19" t="s">
        <v>154</v>
      </c>
      <c r="BM94" s="191" t="s">
        <v>1220</v>
      </c>
    </row>
    <row r="95" spans="1:65" s="2" customFormat="1" ht="11.25">
      <c r="A95" s="36"/>
      <c r="B95" s="37"/>
      <c r="C95" s="38"/>
      <c r="D95" s="193" t="s">
        <v>156</v>
      </c>
      <c r="E95" s="38"/>
      <c r="F95" s="194" t="s">
        <v>1221</v>
      </c>
      <c r="G95" s="38"/>
      <c r="H95" s="38"/>
      <c r="I95" s="195"/>
      <c r="J95" s="38"/>
      <c r="K95" s="38"/>
      <c r="L95" s="41"/>
      <c r="M95" s="196"/>
      <c r="N95" s="197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156</v>
      </c>
      <c r="AU95" s="19" t="s">
        <v>81</v>
      </c>
    </row>
    <row r="96" spans="1:65" s="14" customFormat="1" ht="11.25">
      <c r="B96" s="209"/>
      <c r="C96" s="210"/>
      <c r="D96" s="200" t="s">
        <v>158</v>
      </c>
      <c r="E96" s="211" t="s">
        <v>19</v>
      </c>
      <c r="F96" s="212" t="s">
        <v>1222</v>
      </c>
      <c r="G96" s="210"/>
      <c r="H96" s="213">
        <v>12</v>
      </c>
      <c r="I96" s="214"/>
      <c r="J96" s="210"/>
      <c r="K96" s="210"/>
      <c r="L96" s="215"/>
      <c r="M96" s="216"/>
      <c r="N96" s="217"/>
      <c r="O96" s="217"/>
      <c r="P96" s="217"/>
      <c r="Q96" s="217"/>
      <c r="R96" s="217"/>
      <c r="S96" s="217"/>
      <c r="T96" s="218"/>
      <c r="AT96" s="219" t="s">
        <v>158</v>
      </c>
      <c r="AU96" s="219" t="s">
        <v>81</v>
      </c>
      <c r="AV96" s="14" t="s">
        <v>81</v>
      </c>
      <c r="AW96" s="14" t="s">
        <v>33</v>
      </c>
      <c r="AX96" s="14" t="s">
        <v>79</v>
      </c>
      <c r="AY96" s="219" t="s">
        <v>146</v>
      </c>
    </row>
    <row r="97" spans="1:65" s="2" customFormat="1" ht="24.2" customHeight="1">
      <c r="A97" s="36"/>
      <c r="B97" s="37"/>
      <c r="C97" s="180" t="s">
        <v>81</v>
      </c>
      <c r="D97" s="180" t="s">
        <v>149</v>
      </c>
      <c r="E97" s="181" t="s">
        <v>1223</v>
      </c>
      <c r="F97" s="182" t="s">
        <v>1224</v>
      </c>
      <c r="G97" s="183" t="s">
        <v>187</v>
      </c>
      <c r="H97" s="184">
        <v>7.2</v>
      </c>
      <c r="I97" s="185"/>
      <c r="J97" s="186">
        <f>ROUND(I97*H97,2)</f>
        <v>0</v>
      </c>
      <c r="K97" s="182" t="s">
        <v>153</v>
      </c>
      <c r="L97" s="41"/>
      <c r="M97" s="187" t="s">
        <v>19</v>
      </c>
      <c r="N97" s="188" t="s">
        <v>43</v>
      </c>
      <c r="O97" s="66"/>
      <c r="P97" s="189">
        <f>O97*H97</f>
        <v>0</v>
      </c>
      <c r="Q97" s="189">
        <v>0</v>
      </c>
      <c r="R97" s="189">
        <f>Q97*H97</f>
        <v>0</v>
      </c>
      <c r="S97" s="189">
        <v>0</v>
      </c>
      <c r="T97" s="190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91" t="s">
        <v>154</v>
      </c>
      <c r="AT97" s="191" t="s">
        <v>149</v>
      </c>
      <c r="AU97" s="191" t="s">
        <v>81</v>
      </c>
      <c r="AY97" s="19" t="s">
        <v>146</v>
      </c>
      <c r="BE97" s="192">
        <f>IF(N97="základní",J97,0)</f>
        <v>0</v>
      </c>
      <c r="BF97" s="192">
        <f>IF(N97="snížená",J97,0)</f>
        <v>0</v>
      </c>
      <c r="BG97" s="192">
        <f>IF(N97="zákl. přenesená",J97,0)</f>
        <v>0</v>
      </c>
      <c r="BH97" s="192">
        <f>IF(N97="sníž. přenesená",J97,0)</f>
        <v>0</v>
      </c>
      <c r="BI97" s="192">
        <f>IF(N97="nulová",J97,0)</f>
        <v>0</v>
      </c>
      <c r="BJ97" s="19" t="s">
        <v>79</v>
      </c>
      <c r="BK97" s="192">
        <f>ROUND(I97*H97,2)</f>
        <v>0</v>
      </c>
      <c r="BL97" s="19" t="s">
        <v>154</v>
      </c>
      <c r="BM97" s="191" t="s">
        <v>1225</v>
      </c>
    </row>
    <row r="98" spans="1:65" s="2" customFormat="1" ht="11.25">
      <c r="A98" s="36"/>
      <c r="B98" s="37"/>
      <c r="C98" s="38"/>
      <c r="D98" s="193" t="s">
        <v>156</v>
      </c>
      <c r="E98" s="38"/>
      <c r="F98" s="194" t="s">
        <v>1226</v>
      </c>
      <c r="G98" s="38"/>
      <c r="H98" s="38"/>
      <c r="I98" s="195"/>
      <c r="J98" s="38"/>
      <c r="K98" s="38"/>
      <c r="L98" s="41"/>
      <c r="M98" s="196"/>
      <c r="N98" s="197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156</v>
      </c>
      <c r="AU98" s="19" t="s">
        <v>81</v>
      </c>
    </row>
    <row r="99" spans="1:65" s="14" customFormat="1" ht="11.25">
      <c r="B99" s="209"/>
      <c r="C99" s="210"/>
      <c r="D99" s="200" t="s">
        <v>158</v>
      </c>
      <c r="E99" s="211" t="s">
        <v>19</v>
      </c>
      <c r="F99" s="212" t="s">
        <v>1227</v>
      </c>
      <c r="G99" s="210"/>
      <c r="H99" s="213">
        <v>7.2</v>
      </c>
      <c r="I99" s="214"/>
      <c r="J99" s="210"/>
      <c r="K99" s="210"/>
      <c r="L99" s="215"/>
      <c r="M99" s="216"/>
      <c r="N99" s="217"/>
      <c r="O99" s="217"/>
      <c r="P99" s="217"/>
      <c r="Q99" s="217"/>
      <c r="R99" s="217"/>
      <c r="S99" s="217"/>
      <c r="T99" s="218"/>
      <c r="AT99" s="219" t="s">
        <v>158</v>
      </c>
      <c r="AU99" s="219" t="s">
        <v>81</v>
      </c>
      <c r="AV99" s="14" t="s">
        <v>81</v>
      </c>
      <c r="AW99" s="14" t="s">
        <v>33</v>
      </c>
      <c r="AX99" s="14" t="s">
        <v>79</v>
      </c>
      <c r="AY99" s="219" t="s">
        <v>146</v>
      </c>
    </row>
    <row r="100" spans="1:65" s="2" customFormat="1" ht="37.9" customHeight="1">
      <c r="A100" s="36"/>
      <c r="B100" s="37"/>
      <c r="C100" s="180" t="s">
        <v>167</v>
      </c>
      <c r="D100" s="180" t="s">
        <v>149</v>
      </c>
      <c r="E100" s="181" t="s">
        <v>1228</v>
      </c>
      <c r="F100" s="182" t="s">
        <v>1229</v>
      </c>
      <c r="G100" s="183" t="s">
        <v>187</v>
      </c>
      <c r="H100" s="184">
        <v>4.8</v>
      </c>
      <c r="I100" s="185"/>
      <c r="J100" s="186">
        <f>ROUND(I100*H100,2)</f>
        <v>0</v>
      </c>
      <c r="K100" s="182" t="s">
        <v>153</v>
      </c>
      <c r="L100" s="41"/>
      <c r="M100" s="187" t="s">
        <v>19</v>
      </c>
      <c r="N100" s="188" t="s">
        <v>43</v>
      </c>
      <c r="O100" s="66"/>
      <c r="P100" s="189">
        <f>O100*H100</f>
        <v>0</v>
      </c>
      <c r="Q100" s="189">
        <v>0</v>
      </c>
      <c r="R100" s="189">
        <f>Q100*H100</f>
        <v>0</v>
      </c>
      <c r="S100" s="189">
        <v>0</v>
      </c>
      <c r="T100" s="190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1" t="s">
        <v>154</v>
      </c>
      <c r="AT100" s="191" t="s">
        <v>149</v>
      </c>
      <c r="AU100" s="191" t="s">
        <v>81</v>
      </c>
      <c r="AY100" s="19" t="s">
        <v>146</v>
      </c>
      <c r="BE100" s="192">
        <f>IF(N100="základní",J100,0)</f>
        <v>0</v>
      </c>
      <c r="BF100" s="192">
        <f>IF(N100="snížená",J100,0)</f>
        <v>0</v>
      </c>
      <c r="BG100" s="192">
        <f>IF(N100="zákl. přenesená",J100,0)</f>
        <v>0</v>
      </c>
      <c r="BH100" s="192">
        <f>IF(N100="sníž. přenesená",J100,0)</f>
        <v>0</v>
      </c>
      <c r="BI100" s="192">
        <f>IF(N100="nulová",J100,0)</f>
        <v>0</v>
      </c>
      <c r="BJ100" s="19" t="s">
        <v>79</v>
      </c>
      <c r="BK100" s="192">
        <f>ROUND(I100*H100,2)</f>
        <v>0</v>
      </c>
      <c r="BL100" s="19" t="s">
        <v>154</v>
      </c>
      <c r="BM100" s="191" t="s">
        <v>1230</v>
      </c>
    </row>
    <row r="101" spans="1:65" s="2" customFormat="1" ht="11.25">
      <c r="A101" s="36"/>
      <c r="B101" s="37"/>
      <c r="C101" s="38"/>
      <c r="D101" s="193" t="s">
        <v>156</v>
      </c>
      <c r="E101" s="38"/>
      <c r="F101" s="194" t="s">
        <v>1231</v>
      </c>
      <c r="G101" s="38"/>
      <c r="H101" s="38"/>
      <c r="I101" s="195"/>
      <c r="J101" s="38"/>
      <c r="K101" s="38"/>
      <c r="L101" s="41"/>
      <c r="M101" s="196"/>
      <c r="N101" s="197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156</v>
      </c>
      <c r="AU101" s="19" t="s">
        <v>81</v>
      </c>
    </row>
    <row r="102" spans="1:65" s="14" customFormat="1" ht="11.25">
      <c r="B102" s="209"/>
      <c r="C102" s="210"/>
      <c r="D102" s="200" t="s">
        <v>158</v>
      </c>
      <c r="E102" s="211" t="s">
        <v>19</v>
      </c>
      <c r="F102" s="212" t="s">
        <v>1232</v>
      </c>
      <c r="G102" s="210"/>
      <c r="H102" s="213">
        <v>4.8</v>
      </c>
      <c r="I102" s="214"/>
      <c r="J102" s="210"/>
      <c r="K102" s="210"/>
      <c r="L102" s="215"/>
      <c r="M102" s="216"/>
      <c r="N102" s="217"/>
      <c r="O102" s="217"/>
      <c r="P102" s="217"/>
      <c r="Q102" s="217"/>
      <c r="R102" s="217"/>
      <c r="S102" s="217"/>
      <c r="T102" s="218"/>
      <c r="AT102" s="219" t="s">
        <v>158</v>
      </c>
      <c r="AU102" s="219" t="s">
        <v>81</v>
      </c>
      <c r="AV102" s="14" t="s">
        <v>81</v>
      </c>
      <c r="AW102" s="14" t="s">
        <v>33</v>
      </c>
      <c r="AX102" s="14" t="s">
        <v>79</v>
      </c>
      <c r="AY102" s="219" t="s">
        <v>146</v>
      </c>
    </row>
    <row r="103" spans="1:65" s="2" customFormat="1" ht="37.9" customHeight="1">
      <c r="A103" s="36"/>
      <c r="B103" s="37"/>
      <c r="C103" s="180" t="s">
        <v>154</v>
      </c>
      <c r="D103" s="180" t="s">
        <v>149</v>
      </c>
      <c r="E103" s="181" t="s">
        <v>1233</v>
      </c>
      <c r="F103" s="182" t="s">
        <v>1234</v>
      </c>
      <c r="G103" s="183" t="s">
        <v>187</v>
      </c>
      <c r="H103" s="184">
        <v>48</v>
      </c>
      <c r="I103" s="185"/>
      <c r="J103" s="186">
        <f>ROUND(I103*H103,2)</f>
        <v>0</v>
      </c>
      <c r="K103" s="182" t="s">
        <v>153</v>
      </c>
      <c r="L103" s="41"/>
      <c r="M103" s="187" t="s">
        <v>19</v>
      </c>
      <c r="N103" s="188" t="s">
        <v>43</v>
      </c>
      <c r="O103" s="66"/>
      <c r="P103" s="189">
        <f>O103*H103</f>
        <v>0</v>
      </c>
      <c r="Q103" s="189">
        <v>0</v>
      </c>
      <c r="R103" s="189">
        <f>Q103*H103</f>
        <v>0</v>
      </c>
      <c r="S103" s="189">
        <v>0</v>
      </c>
      <c r="T103" s="19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1" t="s">
        <v>154</v>
      </c>
      <c r="AT103" s="191" t="s">
        <v>149</v>
      </c>
      <c r="AU103" s="191" t="s">
        <v>81</v>
      </c>
      <c r="AY103" s="19" t="s">
        <v>146</v>
      </c>
      <c r="BE103" s="192">
        <f>IF(N103="základní",J103,0)</f>
        <v>0</v>
      </c>
      <c r="BF103" s="192">
        <f>IF(N103="snížená",J103,0)</f>
        <v>0</v>
      </c>
      <c r="BG103" s="192">
        <f>IF(N103="zákl. přenesená",J103,0)</f>
        <v>0</v>
      </c>
      <c r="BH103" s="192">
        <f>IF(N103="sníž. přenesená",J103,0)</f>
        <v>0</v>
      </c>
      <c r="BI103" s="192">
        <f>IF(N103="nulová",J103,0)</f>
        <v>0</v>
      </c>
      <c r="BJ103" s="19" t="s">
        <v>79</v>
      </c>
      <c r="BK103" s="192">
        <f>ROUND(I103*H103,2)</f>
        <v>0</v>
      </c>
      <c r="BL103" s="19" t="s">
        <v>154</v>
      </c>
      <c r="BM103" s="191" t="s">
        <v>1235</v>
      </c>
    </row>
    <row r="104" spans="1:65" s="2" customFormat="1" ht="11.25">
      <c r="A104" s="36"/>
      <c r="B104" s="37"/>
      <c r="C104" s="38"/>
      <c r="D104" s="193" t="s">
        <v>156</v>
      </c>
      <c r="E104" s="38"/>
      <c r="F104" s="194" t="s">
        <v>1236</v>
      </c>
      <c r="G104" s="38"/>
      <c r="H104" s="38"/>
      <c r="I104" s="195"/>
      <c r="J104" s="38"/>
      <c r="K104" s="38"/>
      <c r="L104" s="41"/>
      <c r="M104" s="196"/>
      <c r="N104" s="197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156</v>
      </c>
      <c r="AU104" s="19" t="s">
        <v>81</v>
      </c>
    </row>
    <row r="105" spans="1:65" s="14" customFormat="1" ht="11.25">
      <c r="B105" s="209"/>
      <c r="C105" s="210"/>
      <c r="D105" s="200" t="s">
        <v>158</v>
      </c>
      <c r="E105" s="211" t="s">
        <v>19</v>
      </c>
      <c r="F105" s="212" t="s">
        <v>1237</v>
      </c>
      <c r="G105" s="210"/>
      <c r="H105" s="213">
        <v>48</v>
      </c>
      <c r="I105" s="214"/>
      <c r="J105" s="210"/>
      <c r="K105" s="210"/>
      <c r="L105" s="215"/>
      <c r="M105" s="216"/>
      <c r="N105" s="217"/>
      <c r="O105" s="217"/>
      <c r="P105" s="217"/>
      <c r="Q105" s="217"/>
      <c r="R105" s="217"/>
      <c r="S105" s="217"/>
      <c r="T105" s="218"/>
      <c r="AT105" s="219" t="s">
        <v>158</v>
      </c>
      <c r="AU105" s="219" t="s">
        <v>81</v>
      </c>
      <c r="AV105" s="14" t="s">
        <v>81</v>
      </c>
      <c r="AW105" s="14" t="s">
        <v>33</v>
      </c>
      <c r="AX105" s="14" t="s">
        <v>79</v>
      </c>
      <c r="AY105" s="219" t="s">
        <v>146</v>
      </c>
    </row>
    <row r="106" spans="1:65" s="2" customFormat="1" ht="24.2" customHeight="1">
      <c r="A106" s="36"/>
      <c r="B106" s="37"/>
      <c r="C106" s="180" t="s">
        <v>178</v>
      </c>
      <c r="D106" s="180" t="s">
        <v>149</v>
      </c>
      <c r="E106" s="181" t="s">
        <v>1238</v>
      </c>
      <c r="F106" s="182" t="s">
        <v>1239</v>
      </c>
      <c r="G106" s="183" t="s">
        <v>212</v>
      </c>
      <c r="H106" s="184">
        <v>9.6</v>
      </c>
      <c r="I106" s="185"/>
      <c r="J106" s="186">
        <f>ROUND(I106*H106,2)</f>
        <v>0</v>
      </c>
      <c r="K106" s="182" t="s">
        <v>153</v>
      </c>
      <c r="L106" s="41"/>
      <c r="M106" s="187" t="s">
        <v>19</v>
      </c>
      <c r="N106" s="188" t="s">
        <v>43</v>
      </c>
      <c r="O106" s="66"/>
      <c r="P106" s="189">
        <f>O106*H106</f>
        <v>0</v>
      </c>
      <c r="Q106" s="189">
        <v>0</v>
      </c>
      <c r="R106" s="189">
        <f>Q106*H106</f>
        <v>0</v>
      </c>
      <c r="S106" s="189">
        <v>0</v>
      </c>
      <c r="T106" s="190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1" t="s">
        <v>154</v>
      </c>
      <c r="AT106" s="191" t="s">
        <v>149</v>
      </c>
      <c r="AU106" s="191" t="s">
        <v>81</v>
      </c>
      <c r="AY106" s="19" t="s">
        <v>146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9" t="s">
        <v>79</v>
      </c>
      <c r="BK106" s="192">
        <f>ROUND(I106*H106,2)</f>
        <v>0</v>
      </c>
      <c r="BL106" s="19" t="s">
        <v>154</v>
      </c>
      <c r="BM106" s="191" t="s">
        <v>1240</v>
      </c>
    </row>
    <row r="107" spans="1:65" s="2" customFormat="1" ht="11.25">
      <c r="A107" s="36"/>
      <c r="B107" s="37"/>
      <c r="C107" s="38"/>
      <c r="D107" s="193" t="s">
        <v>156</v>
      </c>
      <c r="E107" s="38"/>
      <c r="F107" s="194" t="s">
        <v>1241</v>
      </c>
      <c r="G107" s="38"/>
      <c r="H107" s="38"/>
      <c r="I107" s="195"/>
      <c r="J107" s="38"/>
      <c r="K107" s="38"/>
      <c r="L107" s="41"/>
      <c r="M107" s="196"/>
      <c r="N107" s="197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156</v>
      </c>
      <c r="AU107" s="19" t="s">
        <v>81</v>
      </c>
    </row>
    <row r="108" spans="1:65" s="14" customFormat="1" ht="11.25">
      <c r="B108" s="209"/>
      <c r="C108" s="210"/>
      <c r="D108" s="200" t="s">
        <v>158</v>
      </c>
      <c r="E108" s="211" t="s">
        <v>19</v>
      </c>
      <c r="F108" s="212" t="s">
        <v>1242</v>
      </c>
      <c r="G108" s="210"/>
      <c r="H108" s="213">
        <v>9.6</v>
      </c>
      <c r="I108" s="214"/>
      <c r="J108" s="210"/>
      <c r="K108" s="210"/>
      <c r="L108" s="215"/>
      <c r="M108" s="216"/>
      <c r="N108" s="217"/>
      <c r="O108" s="217"/>
      <c r="P108" s="217"/>
      <c r="Q108" s="217"/>
      <c r="R108" s="217"/>
      <c r="S108" s="217"/>
      <c r="T108" s="218"/>
      <c r="AT108" s="219" t="s">
        <v>158</v>
      </c>
      <c r="AU108" s="219" t="s">
        <v>81</v>
      </c>
      <c r="AV108" s="14" t="s">
        <v>81</v>
      </c>
      <c r="AW108" s="14" t="s">
        <v>33</v>
      </c>
      <c r="AX108" s="14" t="s">
        <v>79</v>
      </c>
      <c r="AY108" s="219" t="s">
        <v>146</v>
      </c>
    </row>
    <row r="109" spans="1:65" s="2" customFormat="1" ht="24.2" customHeight="1">
      <c r="A109" s="36"/>
      <c r="B109" s="37"/>
      <c r="C109" s="180" t="s">
        <v>184</v>
      </c>
      <c r="D109" s="180" t="s">
        <v>149</v>
      </c>
      <c r="E109" s="181" t="s">
        <v>1243</v>
      </c>
      <c r="F109" s="182" t="s">
        <v>1244</v>
      </c>
      <c r="G109" s="183" t="s">
        <v>187</v>
      </c>
      <c r="H109" s="184">
        <v>7.2</v>
      </c>
      <c r="I109" s="185"/>
      <c r="J109" s="186">
        <f>ROUND(I109*H109,2)</f>
        <v>0</v>
      </c>
      <c r="K109" s="182" t="s">
        <v>153</v>
      </c>
      <c r="L109" s="41"/>
      <c r="M109" s="187" t="s">
        <v>19</v>
      </c>
      <c r="N109" s="188" t="s">
        <v>43</v>
      </c>
      <c r="O109" s="66"/>
      <c r="P109" s="189">
        <f>O109*H109</f>
        <v>0</v>
      </c>
      <c r="Q109" s="189">
        <v>0</v>
      </c>
      <c r="R109" s="189">
        <f>Q109*H109</f>
        <v>0</v>
      </c>
      <c r="S109" s="189">
        <v>0</v>
      </c>
      <c r="T109" s="190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1" t="s">
        <v>154</v>
      </c>
      <c r="AT109" s="191" t="s">
        <v>149</v>
      </c>
      <c r="AU109" s="191" t="s">
        <v>81</v>
      </c>
      <c r="AY109" s="19" t="s">
        <v>146</v>
      </c>
      <c r="BE109" s="192">
        <f>IF(N109="základní",J109,0)</f>
        <v>0</v>
      </c>
      <c r="BF109" s="192">
        <f>IF(N109="snížená",J109,0)</f>
        <v>0</v>
      </c>
      <c r="BG109" s="192">
        <f>IF(N109="zákl. přenesená",J109,0)</f>
        <v>0</v>
      </c>
      <c r="BH109" s="192">
        <f>IF(N109="sníž. přenesená",J109,0)</f>
        <v>0</v>
      </c>
      <c r="BI109" s="192">
        <f>IF(N109="nulová",J109,0)</f>
        <v>0</v>
      </c>
      <c r="BJ109" s="19" t="s">
        <v>79</v>
      </c>
      <c r="BK109" s="192">
        <f>ROUND(I109*H109,2)</f>
        <v>0</v>
      </c>
      <c r="BL109" s="19" t="s">
        <v>154</v>
      </c>
      <c r="BM109" s="191" t="s">
        <v>1245</v>
      </c>
    </row>
    <row r="110" spans="1:65" s="2" customFormat="1" ht="11.25">
      <c r="A110" s="36"/>
      <c r="B110" s="37"/>
      <c r="C110" s="38"/>
      <c r="D110" s="193" t="s">
        <v>156</v>
      </c>
      <c r="E110" s="38"/>
      <c r="F110" s="194" t="s">
        <v>1246</v>
      </c>
      <c r="G110" s="38"/>
      <c r="H110" s="38"/>
      <c r="I110" s="195"/>
      <c r="J110" s="38"/>
      <c r="K110" s="38"/>
      <c r="L110" s="41"/>
      <c r="M110" s="196"/>
      <c r="N110" s="197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9" t="s">
        <v>156</v>
      </c>
      <c r="AU110" s="19" t="s">
        <v>81</v>
      </c>
    </row>
    <row r="111" spans="1:65" s="14" customFormat="1" ht="11.25">
      <c r="B111" s="209"/>
      <c r="C111" s="210"/>
      <c r="D111" s="200" t="s">
        <v>158</v>
      </c>
      <c r="E111" s="211" t="s">
        <v>19</v>
      </c>
      <c r="F111" s="212" t="s">
        <v>1227</v>
      </c>
      <c r="G111" s="210"/>
      <c r="H111" s="213">
        <v>7.2</v>
      </c>
      <c r="I111" s="214"/>
      <c r="J111" s="210"/>
      <c r="K111" s="210"/>
      <c r="L111" s="215"/>
      <c r="M111" s="216"/>
      <c r="N111" s="217"/>
      <c r="O111" s="217"/>
      <c r="P111" s="217"/>
      <c r="Q111" s="217"/>
      <c r="R111" s="217"/>
      <c r="S111" s="217"/>
      <c r="T111" s="218"/>
      <c r="AT111" s="219" t="s">
        <v>158</v>
      </c>
      <c r="AU111" s="219" t="s">
        <v>81</v>
      </c>
      <c r="AV111" s="14" t="s">
        <v>81</v>
      </c>
      <c r="AW111" s="14" t="s">
        <v>33</v>
      </c>
      <c r="AX111" s="14" t="s">
        <v>79</v>
      </c>
      <c r="AY111" s="219" t="s">
        <v>146</v>
      </c>
    </row>
    <row r="112" spans="1:65" s="2" customFormat="1" ht="16.5" customHeight="1">
      <c r="A112" s="36"/>
      <c r="B112" s="37"/>
      <c r="C112" s="231" t="s">
        <v>192</v>
      </c>
      <c r="D112" s="231" t="s">
        <v>239</v>
      </c>
      <c r="E112" s="232" t="s">
        <v>1247</v>
      </c>
      <c r="F112" s="233" t="s">
        <v>1248</v>
      </c>
      <c r="G112" s="234" t="s">
        <v>212</v>
      </c>
      <c r="H112" s="235">
        <v>4.8</v>
      </c>
      <c r="I112" s="236"/>
      <c r="J112" s="237">
        <f>ROUND(I112*H112,2)</f>
        <v>0</v>
      </c>
      <c r="K112" s="233" t="s">
        <v>153</v>
      </c>
      <c r="L112" s="238"/>
      <c r="M112" s="239" t="s">
        <v>19</v>
      </c>
      <c r="N112" s="240" t="s">
        <v>43</v>
      </c>
      <c r="O112" s="66"/>
      <c r="P112" s="189">
        <f>O112*H112</f>
        <v>0</v>
      </c>
      <c r="Q112" s="189">
        <v>1</v>
      </c>
      <c r="R112" s="189">
        <f>Q112*H112</f>
        <v>4.8</v>
      </c>
      <c r="S112" s="189">
        <v>0</v>
      </c>
      <c r="T112" s="190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1" t="s">
        <v>198</v>
      </c>
      <c r="AT112" s="191" t="s">
        <v>239</v>
      </c>
      <c r="AU112" s="191" t="s">
        <v>81</v>
      </c>
      <c r="AY112" s="19" t="s">
        <v>146</v>
      </c>
      <c r="BE112" s="192">
        <f>IF(N112="základní",J112,0)</f>
        <v>0</v>
      </c>
      <c r="BF112" s="192">
        <f>IF(N112="snížená",J112,0)</f>
        <v>0</v>
      </c>
      <c r="BG112" s="192">
        <f>IF(N112="zákl. přenesená",J112,0)</f>
        <v>0</v>
      </c>
      <c r="BH112" s="192">
        <f>IF(N112="sníž. přenesená",J112,0)</f>
        <v>0</v>
      </c>
      <c r="BI112" s="192">
        <f>IF(N112="nulová",J112,0)</f>
        <v>0</v>
      </c>
      <c r="BJ112" s="19" t="s">
        <v>79</v>
      </c>
      <c r="BK112" s="192">
        <f>ROUND(I112*H112,2)</f>
        <v>0</v>
      </c>
      <c r="BL112" s="19" t="s">
        <v>154</v>
      </c>
      <c r="BM112" s="191" t="s">
        <v>1249</v>
      </c>
    </row>
    <row r="113" spans="1:65" s="14" customFormat="1" ht="11.25">
      <c r="B113" s="209"/>
      <c r="C113" s="210"/>
      <c r="D113" s="200" t="s">
        <v>158</v>
      </c>
      <c r="E113" s="211" t="s">
        <v>19</v>
      </c>
      <c r="F113" s="212" t="s">
        <v>1250</v>
      </c>
      <c r="G113" s="210"/>
      <c r="H113" s="213">
        <v>4.8</v>
      </c>
      <c r="I113" s="214"/>
      <c r="J113" s="210"/>
      <c r="K113" s="210"/>
      <c r="L113" s="215"/>
      <c r="M113" s="216"/>
      <c r="N113" s="217"/>
      <c r="O113" s="217"/>
      <c r="P113" s="217"/>
      <c r="Q113" s="217"/>
      <c r="R113" s="217"/>
      <c r="S113" s="217"/>
      <c r="T113" s="218"/>
      <c r="AT113" s="219" t="s">
        <v>158</v>
      </c>
      <c r="AU113" s="219" t="s">
        <v>81</v>
      </c>
      <c r="AV113" s="14" t="s">
        <v>81</v>
      </c>
      <c r="AW113" s="14" t="s">
        <v>33</v>
      </c>
      <c r="AX113" s="14" t="s">
        <v>79</v>
      </c>
      <c r="AY113" s="219" t="s">
        <v>146</v>
      </c>
    </row>
    <row r="114" spans="1:65" s="12" customFormat="1" ht="22.9" customHeight="1">
      <c r="B114" s="164"/>
      <c r="C114" s="165"/>
      <c r="D114" s="166" t="s">
        <v>71</v>
      </c>
      <c r="E114" s="178" t="s">
        <v>178</v>
      </c>
      <c r="F114" s="178" t="s">
        <v>1251</v>
      </c>
      <c r="G114" s="165"/>
      <c r="H114" s="165"/>
      <c r="I114" s="168"/>
      <c r="J114" s="179">
        <f>BK114</f>
        <v>0</v>
      </c>
      <c r="K114" s="165"/>
      <c r="L114" s="170"/>
      <c r="M114" s="171"/>
      <c r="N114" s="172"/>
      <c r="O114" s="172"/>
      <c r="P114" s="173">
        <f>SUM(P115:P117)</f>
        <v>0</v>
      </c>
      <c r="Q114" s="172"/>
      <c r="R114" s="173">
        <f>SUM(R115:R117)</f>
        <v>1.07064</v>
      </c>
      <c r="S114" s="172"/>
      <c r="T114" s="174">
        <f>SUM(T115:T117)</f>
        <v>0</v>
      </c>
      <c r="AR114" s="175" t="s">
        <v>79</v>
      </c>
      <c r="AT114" s="176" t="s">
        <v>71</v>
      </c>
      <c r="AU114" s="176" t="s">
        <v>79</v>
      </c>
      <c r="AY114" s="175" t="s">
        <v>146</v>
      </c>
      <c r="BK114" s="177">
        <f>SUM(BK115:BK117)</f>
        <v>0</v>
      </c>
    </row>
    <row r="115" spans="1:65" s="2" customFormat="1" ht="37.9" customHeight="1">
      <c r="A115" s="36"/>
      <c r="B115" s="37"/>
      <c r="C115" s="180" t="s">
        <v>198</v>
      </c>
      <c r="D115" s="180" t="s">
        <v>149</v>
      </c>
      <c r="E115" s="181" t="s">
        <v>233</v>
      </c>
      <c r="F115" s="182" t="s">
        <v>234</v>
      </c>
      <c r="G115" s="183" t="s">
        <v>152</v>
      </c>
      <c r="H115" s="184">
        <v>12</v>
      </c>
      <c r="I115" s="185"/>
      <c r="J115" s="186">
        <f>ROUND(I115*H115,2)</f>
        <v>0</v>
      </c>
      <c r="K115" s="182" t="s">
        <v>153</v>
      </c>
      <c r="L115" s="41"/>
      <c r="M115" s="187" t="s">
        <v>19</v>
      </c>
      <c r="N115" s="188" t="s">
        <v>43</v>
      </c>
      <c r="O115" s="66"/>
      <c r="P115" s="189">
        <f>O115*H115</f>
        <v>0</v>
      </c>
      <c r="Q115" s="189">
        <v>8.9219999999999994E-2</v>
      </c>
      <c r="R115" s="189">
        <f>Q115*H115</f>
        <v>1.07064</v>
      </c>
      <c r="S115" s="189">
        <v>0</v>
      </c>
      <c r="T115" s="190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91" t="s">
        <v>154</v>
      </c>
      <c r="AT115" s="191" t="s">
        <v>149</v>
      </c>
      <c r="AU115" s="191" t="s">
        <v>81</v>
      </c>
      <c r="AY115" s="19" t="s">
        <v>146</v>
      </c>
      <c r="BE115" s="192">
        <f>IF(N115="základní",J115,0)</f>
        <v>0</v>
      </c>
      <c r="BF115" s="192">
        <f>IF(N115="snížená",J115,0)</f>
        <v>0</v>
      </c>
      <c r="BG115" s="192">
        <f>IF(N115="zákl. přenesená",J115,0)</f>
        <v>0</v>
      </c>
      <c r="BH115" s="192">
        <f>IF(N115="sníž. přenesená",J115,0)</f>
        <v>0</v>
      </c>
      <c r="BI115" s="192">
        <f>IF(N115="nulová",J115,0)</f>
        <v>0</v>
      </c>
      <c r="BJ115" s="19" t="s">
        <v>79</v>
      </c>
      <c r="BK115" s="192">
        <f>ROUND(I115*H115,2)</f>
        <v>0</v>
      </c>
      <c r="BL115" s="19" t="s">
        <v>154</v>
      </c>
      <c r="BM115" s="191" t="s">
        <v>1252</v>
      </c>
    </row>
    <row r="116" spans="1:65" s="2" customFormat="1" ht="11.25">
      <c r="A116" s="36"/>
      <c r="B116" s="37"/>
      <c r="C116" s="38"/>
      <c r="D116" s="193" t="s">
        <v>156</v>
      </c>
      <c r="E116" s="38"/>
      <c r="F116" s="194" t="s">
        <v>236</v>
      </c>
      <c r="G116" s="38"/>
      <c r="H116" s="38"/>
      <c r="I116" s="195"/>
      <c r="J116" s="38"/>
      <c r="K116" s="38"/>
      <c r="L116" s="41"/>
      <c r="M116" s="196"/>
      <c r="N116" s="197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9" t="s">
        <v>156</v>
      </c>
      <c r="AU116" s="19" t="s">
        <v>81</v>
      </c>
    </row>
    <row r="117" spans="1:65" s="14" customFormat="1" ht="11.25">
      <c r="B117" s="209"/>
      <c r="C117" s="210"/>
      <c r="D117" s="200" t="s">
        <v>158</v>
      </c>
      <c r="E117" s="211" t="s">
        <v>19</v>
      </c>
      <c r="F117" s="212" t="s">
        <v>1222</v>
      </c>
      <c r="G117" s="210"/>
      <c r="H117" s="213">
        <v>12</v>
      </c>
      <c r="I117" s="214"/>
      <c r="J117" s="210"/>
      <c r="K117" s="210"/>
      <c r="L117" s="215"/>
      <c r="M117" s="216"/>
      <c r="N117" s="217"/>
      <c r="O117" s="217"/>
      <c r="P117" s="217"/>
      <c r="Q117" s="217"/>
      <c r="R117" s="217"/>
      <c r="S117" s="217"/>
      <c r="T117" s="218"/>
      <c r="AT117" s="219" t="s">
        <v>158</v>
      </c>
      <c r="AU117" s="219" t="s">
        <v>81</v>
      </c>
      <c r="AV117" s="14" t="s">
        <v>81</v>
      </c>
      <c r="AW117" s="14" t="s">
        <v>33</v>
      </c>
      <c r="AX117" s="14" t="s">
        <v>79</v>
      </c>
      <c r="AY117" s="219" t="s">
        <v>146</v>
      </c>
    </row>
    <row r="118" spans="1:65" s="12" customFormat="1" ht="25.9" customHeight="1">
      <c r="B118" s="164"/>
      <c r="C118" s="165"/>
      <c r="D118" s="166" t="s">
        <v>71</v>
      </c>
      <c r="E118" s="167" t="s">
        <v>1253</v>
      </c>
      <c r="F118" s="167" t="s">
        <v>1254</v>
      </c>
      <c r="G118" s="165"/>
      <c r="H118" s="165"/>
      <c r="I118" s="168"/>
      <c r="J118" s="169">
        <f>BK118</f>
        <v>0</v>
      </c>
      <c r="K118" s="165"/>
      <c r="L118" s="170"/>
      <c r="M118" s="171"/>
      <c r="N118" s="172"/>
      <c r="O118" s="172"/>
      <c r="P118" s="173">
        <f>SUM(P119:P284)</f>
        <v>0</v>
      </c>
      <c r="Q118" s="172"/>
      <c r="R118" s="173">
        <f>SUM(R119:R284)</f>
        <v>0.31597700000000001</v>
      </c>
      <c r="S118" s="172"/>
      <c r="T118" s="174">
        <f>SUM(T119:T284)</f>
        <v>0</v>
      </c>
      <c r="AR118" s="175" t="s">
        <v>79</v>
      </c>
      <c r="AT118" s="176" t="s">
        <v>71</v>
      </c>
      <c r="AU118" s="176" t="s">
        <v>72</v>
      </c>
      <c r="AY118" s="175" t="s">
        <v>146</v>
      </c>
      <c r="BK118" s="177">
        <f>SUM(BK119:BK284)</f>
        <v>0</v>
      </c>
    </row>
    <row r="119" spans="1:65" s="2" customFormat="1" ht="16.5" customHeight="1">
      <c r="A119" s="36"/>
      <c r="B119" s="37"/>
      <c r="C119" s="180" t="s">
        <v>204</v>
      </c>
      <c r="D119" s="180" t="s">
        <v>149</v>
      </c>
      <c r="E119" s="181" t="s">
        <v>1255</v>
      </c>
      <c r="F119" s="182" t="s">
        <v>1256</v>
      </c>
      <c r="G119" s="183" t="s">
        <v>807</v>
      </c>
      <c r="H119" s="184">
        <v>1</v>
      </c>
      <c r="I119" s="185"/>
      <c r="J119" s="186">
        <f>ROUND(I119*H119,2)</f>
        <v>0</v>
      </c>
      <c r="K119" s="182" t="s">
        <v>188</v>
      </c>
      <c r="L119" s="41"/>
      <c r="M119" s="187" t="s">
        <v>19</v>
      </c>
      <c r="N119" s="188" t="s">
        <v>43</v>
      </c>
      <c r="O119" s="66"/>
      <c r="P119" s="189">
        <f>O119*H119</f>
        <v>0</v>
      </c>
      <c r="Q119" s="189">
        <v>0</v>
      </c>
      <c r="R119" s="189">
        <f>Q119*H119</f>
        <v>0</v>
      </c>
      <c r="S119" s="189">
        <v>0</v>
      </c>
      <c r="T119" s="19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1" t="s">
        <v>154</v>
      </c>
      <c r="AT119" s="191" t="s">
        <v>149</v>
      </c>
      <c r="AU119" s="191" t="s">
        <v>79</v>
      </c>
      <c r="AY119" s="19" t="s">
        <v>146</v>
      </c>
      <c r="BE119" s="192">
        <f>IF(N119="základní",J119,0)</f>
        <v>0</v>
      </c>
      <c r="BF119" s="192">
        <f>IF(N119="snížená",J119,0)</f>
        <v>0</v>
      </c>
      <c r="BG119" s="192">
        <f>IF(N119="zákl. přenesená",J119,0)</f>
        <v>0</v>
      </c>
      <c r="BH119" s="192">
        <f>IF(N119="sníž. přenesená",J119,0)</f>
        <v>0</v>
      </c>
      <c r="BI119" s="192">
        <f>IF(N119="nulová",J119,0)</f>
        <v>0</v>
      </c>
      <c r="BJ119" s="19" t="s">
        <v>79</v>
      </c>
      <c r="BK119" s="192">
        <f>ROUND(I119*H119,2)</f>
        <v>0</v>
      </c>
      <c r="BL119" s="19" t="s">
        <v>154</v>
      </c>
      <c r="BM119" s="191" t="s">
        <v>1257</v>
      </c>
    </row>
    <row r="120" spans="1:65" s="13" customFormat="1" ht="11.25">
      <c r="B120" s="198"/>
      <c r="C120" s="199"/>
      <c r="D120" s="200" t="s">
        <v>158</v>
      </c>
      <c r="E120" s="201" t="s">
        <v>19</v>
      </c>
      <c r="F120" s="202" t="s">
        <v>1258</v>
      </c>
      <c r="G120" s="199"/>
      <c r="H120" s="201" t="s">
        <v>19</v>
      </c>
      <c r="I120" s="203"/>
      <c r="J120" s="199"/>
      <c r="K120" s="199"/>
      <c r="L120" s="204"/>
      <c r="M120" s="205"/>
      <c r="N120" s="206"/>
      <c r="O120" s="206"/>
      <c r="P120" s="206"/>
      <c r="Q120" s="206"/>
      <c r="R120" s="206"/>
      <c r="S120" s="206"/>
      <c r="T120" s="207"/>
      <c r="AT120" s="208" t="s">
        <v>158</v>
      </c>
      <c r="AU120" s="208" t="s">
        <v>79</v>
      </c>
      <c r="AV120" s="13" t="s">
        <v>79</v>
      </c>
      <c r="AW120" s="13" t="s">
        <v>33</v>
      </c>
      <c r="AX120" s="13" t="s">
        <v>72</v>
      </c>
      <c r="AY120" s="208" t="s">
        <v>146</v>
      </c>
    </row>
    <row r="121" spans="1:65" s="14" customFormat="1" ht="11.25">
      <c r="B121" s="209"/>
      <c r="C121" s="210"/>
      <c r="D121" s="200" t="s">
        <v>158</v>
      </c>
      <c r="E121" s="211" t="s">
        <v>19</v>
      </c>
      <c r="F121" s="212" t="s">
        <v>79</v>
      </c>
      <c r="G121" s="210"/>
      <c r="H121" s="213">
        <v>1</v>
      </c>
      <c r="I121" s="214"/>
      <c r="J121" s="210"/>
      <c r="K121" s="210"/>
      <c r="L121" s="215"/>
      <c r="M121" s="216"/>
      <c r="N121" s="217"/>
      <c r="O121" s="217"/>
      <c r="P121" s="217"/>
      <c r="Q121" s="217"/>
      <c r="R121" s="217"/>
      <c r="S121" s="217"/>
      <c r="T121" s="218"/>
      <c r="AT121" s="219" t="s">
        <v>158</v>
      </c>
      <c r="AU121" s="219" t="s">
        <v>79</v>
      </c>
      <c r="AV121" s="14" t="s">
        <v>81</v>
      </c>
      <c r="AW121" s="14" t="s">
        <v>33</v>
      </c>
      <c r="AX121" s="14" t="s">
        <v>79</v>
      </c>
      <c r="AY121" s="219" t="s">
        <v>146</v>
      </c>
    </row>
    <row r="122" spans="1:65" s="2" customFormat="1" ht="16.5" customHeight="1">
      <c r="A122" s="36"/>
      <c r="B122" s="37"/>
      <c r="C122" s="180" t="s">
        <v>209</v>
      </c>
      <c r="D122" s="180" t="s">
        <v>149</v>
      </c>
      <c r="E122" s="181" t="s">
        <v>1259</v>
      </c>
      <c r="F122" s="182" t="s">
        <v>1260</v>
      </c>
      <c r="G122" s="183" t="s">
        <v>807</v>
      </c>
      <c r="H122" s="184">
        <v>1</v>
      </c>
      <c r="I122" s="185"/>
      <c r="J122" s="186">
        <f>ROUND(I122*H122,2)</f>
        <v>0</v>
      </c>
      <c r="K122" s="182" t="s">
        <v>188</v>
      </c>
      <c r="L122" s="41"/>
      <c r="M122" s="187" t="s">
        <v>19</v>
      </c>
      <c r="N122" s="188" t="s">
        <v>43</v>
      </c>
      <c r="O122" s="66"/>
      <c r="P122" s="189">
        <f>O122*H122</f>
        <v>0</v>
      </c>
      <c r="Q122" s="189">
        <v>0</v>
      </c>
      <c r="R122" s="189">
        <f>Q122*H122</f>
        <v>0</v>
      </c>
      <c r="S122" s="189">
        <v>0</v>
      </c>
      <c r="T122" s="190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1" t="s">
        <v>154</v>
      </c>
      <c r="AT122" s="191" t="s">
        <v>149</v>
      </c>
      <c r="AU122" s="191" t="s">
        <v>79</v>
      </c>
      <c r="AY122" s="19" t="s">
        <v>146</v>
      </c>
      <c r="BE122" s="192">
        <f>IF(N122="základní",J122,0)</f>
        <v>0</v>
      </c>
      <c r="BF122" s="192">
        <f>IF(N122="snížená",J122,0)</f>
        <v>0</v>
      </c>
      <c r="BG122" s="192">
        <f>IF(N122="zákl. přenesená",J122,0)</f>
        <v>0</v>
      </c>
      <c r="BH122" s="192">
        <f>IF(N122="sníž. přenesená",J122,0)</f>
        <v>0</v>
      </c>
      <c r="BI122" s="192">
        <f>IF(N122="nulová",J122,0)</f>
        <v>0</v>
      </c>
      <c r="BJ122" s="19" t="s">
        <v>79</v>
      </c>
      <c r="BK122" s="192">
        <f>ROUND(I122*H122,2)</f>
        <v>0</v>
      </c>
      <c r="BL122" s="19" t="s">
        <v>154</v>
      </c>
      <c r="BM122" s="191" t="s">
        <v>1261</v>
      </c>
    </row>
    <row r="123" spans="1:65" s="13" customFormat="1" ht="11.25">
      <c r="B123" s="198"/>
      <c r="C123" s="199"/>
      <c r="D123" s="200" t="s">
        <v>158</v>
      </c>
      <c r="E123" s="201" t="s">
        <v>19</v>
      </c>
      <c r="F123" s="202" t="s">
        <v>1262</v>
      </c>
      <c r="G123" s="199"/>
      <c r="H123" s="201" t="s">
        <v>19</v>
      </c>
      <c r="I123" s="203"/>
      <c r="J123" s="199"/>
      <c r="K123" s="199"/>
      <c r="L123" s="204"/>
      <c r="M123" s="205"/>
      <c r="N123" s="206"/>
      <c r="O123" s="206"/>
      <c r="P123" s="206"/>
      <c r="Q123" s="206"/>
      <c r="R123" s="206"/>
      <c r="S123" s="206"/>
      <c r="T123" s="207"/>
      <c r="AT123" s="208" t="s">
        <v>158</v>
      </c>
      <c r="AU123" s="208" t="s">
        <v>79</v>
      </c>
      <c r="AV123" s="13" t="s">
        <v>79</v>
      </c>
      <c r="AW123" s="13" t="s">
        <v>33</v>
      </c>
      <c r="AX123" s="13" t="s">
        <v>72</v>
      </c>
      <c r="AY123" s="208" t="s">
        <v>146</v>
      </c>
    </row>
    <row r="124" spans="1:65" s="14" customFormat="1" ht="11.25">
      <c r="B124" s="209"/>
      <c r="C124" s="210"/>
      <c r="D124" s="200" t="s">
        <v>158</v>
      </c>
      <c r="E124" s="211" t="s">
        <v>19</v>
      </c>
      <c r="F124" s="212" t="s">
        <v>79</v>
      </c>
      <c r="G124" s="210"/>
      <c r="H124" s="213">
        <v>1</v>
      </c>
      <c r="I124" s="214"/>
      <c r="J124" s="210"/>
      <c r="K124" s="210"/>
      <c r="L124" s="215"/>
      <c r="M124" s="216"/>
      <c r="N124" s="217"/>
      <c r="O124" s="217"/>
      <c r="P124" s="217"/>
      <c r="Q124" s="217"/>
      <c r="R124" s="217"/>
      <c r="S124" s="217"/>
      <c r="T124" s="218"/>
      <c r="AT124" s="219" t="s">
        <v>158</v>
      </c>
      <c r="AU124" s="219" t="s">
        <v>79</v>
      </c>
      <c r="AV124" s="14" t="s">
        <v>81</v>
      </c>
      <c r="AW124" s="14" t="s">
        <v>33</v>
      </c>
      <c r="AX124" s="14" t="s">
        <v>79</v>
      </c>
      <c r="AY124" s="219" t="s">
        <v>146</v>
      </c>
    </row>
    <row r="125" spans="1:65" s="2" customFormat="1" ht="21.75" customHeight="1">
      <c r="A125" s="36"/>
      <c r="B125" s="37"/>
      <c r="C125" s="180" t="s">
        <v>147</v>
      </c>
      <c r="D125" s="180" t="s">
        <v>149</v>
      </c>
      <c r="E125" s="181" t="s">
        <v>1263</v>
      </c>
      <c r="F125" s="182" t="s">
        <v>1264</v>
      </c>
      <c r="G125" s="183" t="s">
        <v>227</v>
      </c>
      <c r="H125" s="184">
        <v>2</v>
      </c>
      <c r="I125" s="185"/>
      <c r="J125" s="186">
        <f>ROUND(I125*H125,2)</f>
        <v>0</v>
      </c>
      <c r="K125" s="182" t="s">
        <v>153</v>
      </c>
      <c r="L125" s="41"/>
      <c r="M125" s="187" t="s">
        <v>19</v>
      </c>
      <c r="N125" s="188" t="s">
        <v>43</v>
      </c>
      <c r="O125" s="66"/>
      <c r="P125" s="189">
        <f>O125*H125</f>
        <v>0</v>
      </c>
      <c r="Q125" s="189">
        <v>0</v>
      </c>
      <c r="R125" s="189">
        <f>Q125*H125</f>
        <v>0</v>
      </c>
      <c r="S125" s="189">
        <v>0</v>
      </c>
      <c r="T125" s="19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1" t="s">
        <v>154</v>
      </c>
      <c r="AT125" s="191" t="s">
        <v>149</v>
      </c>
      <c r="AU125" s="191" t="s">
        <v>79</v>
      </c>
      <c r="AY125" s="19" t="s">
        <v>146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19" t="s">
        <v>79</v>
      </c>
      <c r="BK125" s="192">
        <f>ROUND(I125*H125,2)</f>
        <v>0</v>
      </c>
      <c r="BL125" s="19" t="s">
        <v>154</v>
      </c>
      <c r="BM125" s="191" t="s">
        <v>1265</v>
      </c>
    </row>
    <row r="126" spans="1:65" s="2" customFormat="1" ht="11.25">
      <c r="A126" s="36"/>
      <c r="B126" s="37"/>
      <c r="C126" s="38"/>
      <c r="D126" s="193" t="s">
        <v>156</v>
      </c>
      <c r="E126" s="38"/>
      <c r="F126" s="194" t="s">
        <v>1266</v>
      </c>
      <c r="G126" s="38"/>
      <c r="H126" s="38"/>
      <c r="I126" s="195"/>
      <c r="J126" s="38"/>
      <c r="K126" s="38"/>
      <c r="L126" s="41"/>
      <c r="M126" s="196"/>
      <c r="N126" s="197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156</v>
      </c>
      <c r="AU126" s="19" t="s">
        <v>79</v>
      </c>
    </row>
    <row r="127" spans="1:65" s="13" customFormat="1" ht="11.25">
      <c r="B127" s="198"/>
      <c r="C127" s="199"/>
      <c r="D127" s="200" t="s">
        <v>158</v>
      </c>
      <c r="E127" s="201" t="s">
        <v>19</v>
      </c>
      <c r="F127" s="202" t="s">
        <v>1267</v>
      </c>
      <c r="G127" s="199"/>
      <c r="H127" s="201" t="s">
        <v>19</v>
      </c>
      <c r="I127" s="203"/>
      <c r="J127" s="199"/>
      <c r="K127" s="199"/>
      <c r="L127" s="204"/>
      <c r="M127" s="205"/>
      <c r="N127" s="206"/>
      <c r="O127" s="206"/>
      <c r="P127" s="206"/>
      <c r="Q127" s="206"/>
      <c r="R127" s="206"/>
      <c r="S127" s="206"/>
      <c r="T127" s="207"/>
      <c r="AT127" s="208" t="s">
        <v>158</v>
      </c>
      <c r="AU127" s="208" t="s">
        <v>79</v>
      </c>
      <c r="AV127" s="13" t="s">
        <v>79</v>
      </c>
      <c r="AW127" s="13" t="s">
        <v>33</v>
      </c>
      <c r="AX127" s="13" t="s">
        <v>72</v>
      </c>
      <c r="AY127" s="208" t="s">
        <v>146</v>
      </c>
    </row>
    <row r="128" spans="1:65" s="14" customFormat="1" ht="11.25">
      <c r="B128" s="209"/>
      <c r="C128" s="210"/>
      <c r="D128" s="200" t="s">
        <v>158</v>
      </c>
      <c r="E128" s="211" t="s">
        <v>19</v>
      </c>
      <c r="F128" s="212" t="s">
        <v>1268</v>
      </c>
      <c r="G128" s="210"/>
      <c r="H128" s="213">
        <v>2</v>
      </c>
      <c r="I128" s="214"/>
      <c r="J128" s="210"/>
      <c r="K128" s="210"/>
      <c r="L128" s="215"/>
      <c r="M128" s="216"/>
      <c r="N128" s="217"/>
      <c r="O128" s="217"/>
      <c r="P128" s="217"/>
      <c r="Q128" s="217"/>
      <c r="R128" s="217"/>
      <c r="S128" s="217"/>
      <c r="T128" s="218"/>
      <c r="AT128" s="219" t="s">
        <v>158</v>
      </c>
      <c r="AU128" s="219" t="s">
        <v>79</v>
      </c>
      <c r="AV128" s="14" t="s">
        <v>81</v>
      </c>
      <c r="AW128" s="14" t="s">
        <v>33</v>
      </c>
      <c r="AX128" s="14" t="s">
        <v>79</v>
      </c>
      <c r="AY128" s="219" t="s">
        <v>146</v>
      </c>
    </row>
    <row r="129" spans="1:65" s="2" customFormat="1" ht="16.5" customHeight="1">
      <c r="A129" s="36"/>
      <c r="B129" s="37"/>
      <c r="C129" s="180" t="s">
        <v>224</v>
      </c>
      <c r="D129" s="180" t="s">
        <v>149</v>
      </c>
      <c r="E129" s="181" t="s">
        <v>1269</v>
      </c>
      <c r="F129" s="182" t="s">
        <v>1270</v>
      </c>
      <c r="G129" s="183" t="s">
        <v>807</v>
      </c>
      <c r="H129" s="184">
        <v>1</v>
      </c>
      <c r="I129" s="185"/>
      <c r="J129" s="186">
        <f>ROUND(I129*H129,2)</f>
        <v>0</v>
      </c>
      <c r="K129" s="182" t="s">
        <v>188</v>
      </c>
      <c r="L129" s="41"/>
      <c r="M129" s="187" t="s">
        <v>19</v>
      </c>
      <c r="N129" s="188" t="s">
        <v>43</v>
      </c>
      <c r="O129" s="66"/>
      <c r="P129" s="189">
        <f>O129*H129</f>
        <v>0</v>
      </c>
      <c r="Q129" s="189">
        <v>0</v>
      </c>
      <c r="R129" s="189">
        <f>Q129*H129</f>
        <v>0</v>
      </c>
      <c r="S129" s="189">
        <v>0</v>
      </c>
      <c r="T129" s="190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1" t="s">
        <v>154</v>
      </c>
      <c r="AT129" s="191" t="s">
        <v>149</v>
      </c>
      <c r="AU129" s="191" t="s">
        <v>79</v>
      </c>
      <c r="AY129" s="19" t="s">
        <v>146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9" t="s">
        <v>79</v>
      </c>
      <c r="BK129" s="192">
        <f>ROUND(I129*H129,2)</f>
        <v>0</v>
      </c>
      <c r="BL129" s="19" t="s">
        <v>154</v>
      </c>
      <c r="BM129" s="191" t="s">
        <v>1271</v>
      </c>
    </row>
    <row r="130" spans="1:65" s="13" customFormat="1" ht="11.25">
      <c r="B130" s="198"/>
      <c r="C130" s="199"/>
      <c r="D130" s="200" t="s">
        <v>158</v>
      </c>
      <c r="E130" s="201" t="s">
        <v>19</v>
      </c>
      <c r="F130" s="202" t="s">
        <v>1267</v>
      </c>
      <c r="G130" s="199"/>
      <c r="H130" s="201" t="s">
        <v>19</v>
      </c>
      <c r="I130" s="203"/>
      <c r="J130" s="199"/>
      <c r="K130" s="199"/>
      <c r="L130" s="204"/>
      <c r="M130" s="205"/>
      <c r="N130" s="206"/>
      <c r="O130" s="206"/>
      <c r="P130" s="206"/>
      <c r="Q130" s="206"/>
      <c r="R130" s="206"/>
      <c r="S130" s="206"/>
      <c r="T130" s="207"/>
      <c r="AT130" s="208" t="s">
        <v>158</v>
      </c>
      <c r="AU130" s="208" t="s">
        <v>79</v>
      </c>
      <c r="AV130" s="13" t="s">
        <v>79</v>
      </c>
      <c r="AW130" s="13" t="s">
        <v>33</v>
      </c>
      <c r="AX130" s="13" t="s">
        <v>72</v>
      </c>
      <c r="AY130" s="208" t="s">
        <v>146</v>
      </c>
    </row>
    <row r="131" spans="1:65" s="14" customFormat="1" ht="11.25">
      <c r="B131" s="209"/>
      <c r="C131" s="210"/>
      <c r="D131" s="200" t="s">
        <v>158</v>
      </c>
      <c r="E131" s="211" t="s">
        <v>19</v>
      </c>
      <c r="F131" s="212" t="s">
        <v>79</v>
      </c>
      <c r="G131" s="210"/>
      <c r="H131" s="213">
        <v>1</v>
      </c>
      <c r="I131" s="214"/>
      <c r="J131" s="210"/>
      <c r="K131" s="210"/>
      <c r="L131" s="215"/>
      <c r="M131" s="216"/>
      <c r="N131" s="217"/>
      <c r="O131" s="217"/>
      <c r="P131" s="217"/>
      <c r="Q131" s="217"/>
      <c r="R131" s="217"/>
      <c r="S131" s="217"/>
      <c r="T131" s="218"/>
      <c r="AT131" s="219" t="s">
        <v>158</v>
      </c>
      <c r="AU131" s="219" t="s">
        <v>79</v>
      </c>
      <c r="AV131" s="14" t="s">
        <v>81</v>
      </c>
      <c r="AW131" s="14" t="s">
        <v>33</v>
      </c>
      <c r="AX131" s="14" t="s">
        <v>79</v>
      </c>
      <c r="AY131" s="219" t="s">
        <v>146</v>
      </c>
    </row>
    <row r="132" spans="1:65" s="2" customFormat="1" ht="16.5" customHeight="1">
      <c r="A132" s="36"/>
      <c r="B132" s="37"/>
      <c r="C132" s="180" t="s">
        <v>232</v>
      </c>
      <c r="D132" s="180" t="s">
        <v>149</v>
      </c>
      <c r="E132" s="181" t="s">
        <v>1272</v>
      </c>
      <c r="F132" s="182" t="s">
        <v>1273</v>
      </c>
      <c r="G132" s="183" t="s">
        <v>807</v>
      </c>
      <c r="H132" s="184">
        <v>1</v>
      </c>
      <c r="I132" s="185"/>
      <c r="J132" s="186">
        <f>ROUND(I132*H132,2)</f>
        <v>0</v>
      </c>
      <c r="K132" s="182" t="s">
        <v>188</v>
      </c>
      <c r="L132" s="41"/>
      <c r="M132" s="187" t="s">
        <v>19</v>
      </c>
      <c r="N132" s="188" t="s">
        <v>43</v>
      </c>
      <c r="O132" s="66"/>
      <c r="P132" s="189">
        <f>O132*H132</f>
        <v>0</v>
      </c>
      <c r="Q132" s="189">
        <v>0</v>
      </c>
      <c r="R132" s="189">
        <f>Q132*H132</f>
        <v>0</v>
      </c>
      <c r="S132" s="189">
        <v>0</v>
      </c>
      <c r="T132" s="190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1" t="s">
        <v>154</v>
      </c>
      <c r="AT132" s="191" t="s">
        <v>149</v>
      </c>
      <c r="AU132" s="191" t="s">
        <v>79</v>
      </c>
      <c r="AY132" s="19" t="s">
        <v>146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9" t="s">
        <v>79</v>
      </c>
      <c r="BK132" s="192">
        <f>ROUND(I132*H132,2)</f>
        <v>0</v>
      </c>
      <c r="BL132" s="19" t="s">
        <v>154</v>
      </c>
      <c r="BM132" s="191" t="s">
        <v>1274</v>
      </c>
    </row>
    <row r="133" spans="1:65" s="13" customFormat="1" ht="11.25">
      <c r="B133" s="198"/>
      <c r="C133" s="199"/>
      <c r="D133" s="200" t="s">
        <v>158</v>
      </c>
      <c r="E133" s="201" t="s">
        <v>19</v>
      </c>
      <c r="F133" s="202" t="s">
        <v>1267</v>
      </c>
      <c r="G133" s="199"/>
      <c r="H133" s="201" t="s">
        <v>19</v>
      </c>
      <c r="I133" s="203"/>
      <c r="J133" s="199"/>
      <c r="K133" s="199"/>
      <c r="L133" s="204"/>
      <c r="M133" s="205"/>
      <c r="N133" s="206"/>
      <c r="O133" s="206"/>
      <c r="P133" s="206"/>
      <c r="Q133" s="206"/>
      <c r="R133" s="206"/>
      <c r="S133" s="206"/>
      <c r="T133" s="207"/>
      <c r="AT133" s="208" t="s">
        <v>158</v>
      </c>
      <c r="AU133" s="208" t="s">
        <v>79</v>
      </c>
      <c r="AV133" s="13" t="s">
        <v>79</v>
      </c>
      <c r="AW133" s="13" t="s">
        <v>33</v>
      </c>
      <c r="AX133" s="13" t="s">
        <v>72</v>
      </c>
      <c r="AY133" s="208" t="s">
        <v>146</v>
      </c>
    </row>
    <row r="134" spans="1:65" s="14" customFormat="1" ht="11.25">
      <c r="B134" s="209"/>
      <c r="C134" s="210"/>
      <c r="D134" s="200" t="s">
        <v>158</v>
      </c>
      <c r="E134" s="211" t="s">
        <v>19</v>
      </c>
      <c r="F134" s="212" t="s">
        <v>79</v>
      </c>
      <c r="G134" s="210"/>
      <c r="H134" s="213">
        <v>1</v>
      </c>
      <c r="I134" s="214"/>
      <c r="J134" s="210"/>
      <c r="K134" s="210"/>
      <c r="L134" s="215"/>
      <c r="M134" s="216"/>
      <c r="N134" s="217"/>
      <c r="O134" s="217"/>
      <c r="P134" s="217"/>
      <c r="Q134" s="217"/>
      <c r="R134" s="217"/>
      <c r="S134" s="217"/>
      <c r="T134" s="218"/>
      <c r="AT134" s="219" t="s">
        <v>158</v>
      </c>
      <c r="AU134" s="219" t="s">
        <v>79</v>
      </c>
      <c r="AV134" s="14" t="s">
        <v>81</v>
      </c>
      <c r="AW134" s="14" t="s">
        <v>33</v>
      </c>
      <c r="AX134" s="14" t="s">
        <v>79</v>
      </c>
      <c r="AY134" s="219" t="s">
        <v>146</v>
      </c>
    </row>
    <row r="135" spans="1:65" s="2" customFormat="1" ht="16.5" customHeight="1">
      <c r="A135" s="36"/>
      <c r="B135" s="37"/>
      <c r="C135" s="180" t="s">
        <v>238</v>
      </c>
      <c r="D135" s="180" t="s">
        <v>149</v>
      </c>
      <c r="E135" s="181" t="s">
        <v>1275</v>
      </c>
      <c r="F135" s="182" t="s">
        <v>1276</v>
      </c>
      <c r="G135" s="183" t="s">
        <v>807</v>
      </c>
      <c r="H135" s="184">
        <v>3</v>
      </c>
      <c r="I135" s="185"/>
      <c r="J135" s="186">
        <f>ROUND(I135*H135,2)</f>
        <v>0</v>
      </c>
      <c r="K135" s="182" t="s">
        <v>188</v>
      </c>
      <c r="L135" s="41"/>
      <c r="M135" s="187" t="s">
        <v>19</v>
      </c>
      <c r="N135" s="188" t="s">
        <v>43</v>
      </c>
      <c r="O135" s="66"/>
      <c r="P135" s="189">
        <f>O135*H135</f>
        <v>0</v>
      </c>
      <c r="Q135" s="189">
        <v>0</v>
      </c>
      <c r="R135" s="189">
        <f>Q135*H135</f>
        <v>0</v>
      </c>
      <c r="S135" s="189">
        <v>0</v>
      </c>
      <c r="T135" s="190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1" t="s">
        <v>154</v>
      </c>
      <c r="AT135" s="191" t="s">
        <v>149</v>
      </c>
      <c r="AU135" s="191" t="s">
        <v>79</v>
      </c>
      <c r="AY135" s="19" t="s">
        <v>146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9" t="s">
        <v>79</v>
      </c>
      <c r="BK135" s="192">
        <f>ROUND(I135*H135,2)</f>
        <v>0</v>
      </c>
      <c r="BL135" s="19" t="s">
        <v>154</v>
      </c>
      <c r="BM135" s="191" t="s">
        <v>1277</v>
      </c>
    </row>
    <row r="136" spans="1:65" s="13" customFormat="1" ht="11.25">
      <c r="B136" s="198"/>
      <c r="C136" s="199"/>
      <c r="D136" s="200" t="s">
        <v>158</v>
      </c>
      <c r="E136" s="201" t="s">
        <v>19</v>
      </c>
      <c r="F136" s="202" t="s">
        <v>1267</v>
      </c>
      <c r="G136" s="199"/>
      <c r="H136" s="201" t="s">
        <v>19</v>
      </c>
      <c r="I136" s="203"/>
      <c r="J136" s="199"/>
      <c r="K136" s="199"/>
      <c r="L136" s="204"/>
      <c r="M136" s="205"/>
      <c r="N136" s="206"/>
      <c r="O136" s="206"/>
      <c r="P136" s="206"/>
      <c r="Q136" s="206"/>
      <c r="R136" s="206"/>
      <c r="S136" s="206"/>
      <c r="T136" s="207"/>
      <c r="AT136" s="208" t="s">
        <v>158</v>
      </c>
      <c r="AU136" s="208" t="s">
        <v>79</v>
      </c>
      <c r="AV136" s="13" t="s">
        <v>79</v>
      </c>
      <c r="AW136" s="13" t="s">
        <v>33</v>
      </c>
      <c r="AX136" s="13" t="s">
        <v>72</v>
      </c>
      <c r="AY136" s="208" t="s">
        <v>146</v>
      </c>
    </row>
    <row r="137" spans="1:65" s="14" customFormat="1" ht="11.25">
      <c r="B137" s="209"/>
      <c r="C137" s="210"/>
      <c r="D137" s="200" t="s">
        <v>158</v>
      </c>
      <c r="E137" s="211" t="s">
        <v>19</v>
      </c>
      <c r="F137" s="212" t="s">
        <v>167</v>
      </c>
      <c r="G137" s="210"/>
      <c r="H137" s="213">
        <v>3</v>
      </c>
      <c r="I137" s="214"/>
      <c r="J137" s="210"/>
      <c r="K137" s="210"/>
      <c r="L137" s="215"/>
      <c r="M137" s="216"/>
      <c r="N137" s="217"/>
      <c r="O137" s="217"/>
      <c r="P137" s="217"/>
      <c r="Q137" s="217"/>
      <c r="R137" s="217"/>
      <c r="S137" s="217"/>
      <c r="T137" s="218"/>
      <c r="AT137" s="219" t="s">
        <v>158</v>
      </c>
      <c r="AU137" s="219" t="s">
        <v>79</v>
      </c>
      <c r="AV137" s="14" t="s">
        <v>81</v>
      </c>
      <c r="AW137" s="14" t="s">
        <v>33</v>
      </c>
      <c r="AX137" s="14" t="s">
        <v>79</v>
      </c>
      <c r="AY137" s="219" t="s">
        <v>146</v>
      </c>
    </row>
    <row r="138" spans="1:65" s="2" customFormat="1" ht="16.5" customHeight="1">
      <c r="A138" s="36"/>
      <c r="B138" s="37"/>
      <c r="C138" s="180" t="s">
        <v>8</v>
      </c>
      <c r="D138" s="180" t="s">
        <v>149</v>
      </c>
      <c r="E138" s="181" t="s">
        <v>1278</v>
      </c>
      <c r="F138" s="182" t="s">
        <v>1279</v>
      </c>
      <c r="G138" s="183" t="s">
        <v>807</v>
      </c>
      <c r="H138" s="184">
        <v>1</v>
      </c>
      <c r="I138" s="185"/>
      <c r="J138" s="186">
        <f>ROUND(I138*H138,2)</f>
        <v>0</v>
      </c>
      <c r="K138" s="182" t="s">
        <v>188</v>
      </c>
      <c r="L138" s="41"/>
      <c r="M138" s="187" t="s">
        <v>19</v>
      </c>
      <c r="N138" s="188" t="s">
        <v>43</v>
      </c>
      <c r="O138" s="66"/>
      <c r="P138" s="189">
        <f>O138*H138</f>
        <v>0</v>
      </c>
      <c r="Q138" s="189">
        <v>0</v>
      </c>
      <c r="R138" s="189">
        <f>Q138*H138</f>
        <v>0</v>
      </c>
      <c r="S138" s="189">
        <v>0</v>
      </c>
      <c r="T138" s="190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1" t="s">
        <v>154</v>
      </c>
      <c r="AT138" s="191" t="s">
        <v>149</v>
      </c>
      <c r="AU138" s="191" t="s">
        <v>79</v>
      </c>
      <c r="AY138" s="19" t="s">
        <v>146</v>
      </c>
      <c r="BE138" s="192">
        <f>IF(N138="základní",J138,0)</f>
        <v>0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19" t="s">
        <v>79</v>
      </c>
      <c r="BK138" s="192">
        <f>ROUND(I138*H138,2)</f>
        <v>0</v>
      </c>
      <c r="BL138" s="19" t="s">
        <v>154</v>
      </c>
      <c r="BM138" s="191" t="s">
        <v>1280</v>
      </c>
    </row>
    <row r="139" spans="1:65" s="13" customFormat="1" ht="11.25">
      <c r="B139" s="198"/>
      <c r="C139" s="199"/>
      <c r="D139" s="200" t="s">
        <v>158</v>
      </c>
      <c r="E139" s="201" t="s">
        <v>19</v>
      </c>
      <c r="F139" s="202" t="s">
        <v>1267</v>
      </c>
      <c r="G139" s="199"/>
      <c r="H139" s="201" t="s">
        <v>19</v>
      </c>
      <c r="I139" s="203"/>
      <c r="J139" s="199"/>
      <c r="K139" s="199"/>
      <c r="L139" s="204"/>
      <c r="M139" s="205"/>
      <c r="N139" s="206"/>
      <c r="O139" s="206"/>
      <c r="P139" s="206"/>
      <c r="Q139" s="206"/>
      <c r="R139" s="206"/>
      <c r="S139" s="206"/>
      <c r="T139" s="207"/>
      <c r="AT139" s="208" t="s">
        <v>158</v>
      </c>
      <c r="AU139" s="208" t="s">
        <v>79</v>
      </c>
      <c r="AV139" s="13" t="s">
        <v>79</v>
      </c>
      <c r="AW139" s="13" t="s">
        <v>33</v>
      </c>
      <c r="AX139" s="13" t="s">
        <v>72</v>
      </c>
      <c r="AY139" s="208" t="s">
        <v>146</v>
      </c>
    </row>
    <row r="140" spans="1:65" s="14" customFormat="1" ht="11.25">
      <c r="B140" s="209"/>
      <c r="C140" s="210"/>
      <c r="D140" s="200" t="s">
        <v>158</v>
      </c>
      <c r="E140" s="211" t="s">
        <v>19</v>
      </c>
      <c r="F140" s="212" t="s">
        <v>79</v>
      </c>
      <c r="G140" s="210"/>
      <c r="H140" s="213">
        <v>1</v>
      </c>
      <c r="I140" s="214"/>
      <c r="J140" s="210"/>
      <c r="K140" s="210"/>
      <c r="L140" s="215"/>
      <c r="M140" s="216"/>
      <c r="N140" s="217"/>
      <c r="O140" s="217"/>
      <c r="P140" s="217"/>
      <c r="Q140" s="217"/>
      <c r="R140" s="217"/>
      <c r="S140" s="217"/>
      <c r="T140" s="218"/>
      <c r="AT140" s="219" t="s">
        <v>158</v>
      </c>
      <c r="AU140" s="219" t="s">
        <v>79</v>
      </c>
      <c r="AV140" s="14" t="s">
        <v>81</v>
      </c>
      <c r="AW140" s="14" t="s">
        <v>33</v>
      </c>
      <c r="AX140" s="14" t="s">
        <v>79</v>
      </c>
      <c r="AY140" s="219" t="s">
        <v>146</v>
      </c>
    </row>
    <row r="141" spans="1:65" s="2" customFormat="1" ht="24.2" customHeight="1">
      <c r="A141" s="36"/>
      <c r="B141" s="37"/>
      <c r="C141" s="180" t="s">
        <v>258</v>
      </c>
      <c r="D141" s="180" t="s">
        <v>149</v>
      </c>
      <c r="E141" s="181" t="s">
        <v>1281</v>
      </c>
      <c r="F141" s="182" t="s">
        <v>1282</v>
      </c>
      <c r="G141" s="183" t="s">
        <v>227</v>
      </c>
      <c r="H141" s="184">
        <v>3</v>
      </c>
      <c r="I141" s="185"/>
      <c r="J141" s="186">
        <f>ROUND(I141*H141,2)</f>
        <v>0</v>
      </c>
      <c r="K141" s="182" t="s">
        <v>153</v>
      </c>
      <c r="L141" s="41"/>
      <c r="M141" s="187" t="s">
        <v>19</v>
      </c>
      <c r="N141" s="188" t="s">
        <v>43</v>
      </c>
      <c r="O141" s="66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1" t="s">
        <v>258</v>
      </c>
      <c r="AT141" s="191" t="s">
        <v>149</v>
      </c>
      <c r="AU141" s="191" t="s">
        <v>79</v>
      </c>
      <c r="AY141" s="19" t="s">
        <v>146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9" t="s">
        <v>79</v>
      </c>
      <c r="BK141" s="192">
        <f>ROUND(I141*H141,2)</f>
        <v>0</v>
      </c>
      <c r="BL141" s="19" t="s">
        <v>258</v>
      </c>
      <c r="BM141" s="191" t="s">
        <v>1283</v>
      </c>
    </row>
    <row r="142" spans="1:65" s="2" customFormat="1" ht="11.25">
      <c r="A142" s="36"/>
      <c r="B142" s="37"/>
      <c r="C142" s="38"/>
      <c r="D142" s="193" t="s">
        <v>156</v>
      </c>
      <c r="E142" s="38"/>
      <c r="F142" s="194" t="s">
        <v>1284</v>
      </c>
      <c r="G142" s="38"/>
      <c r="H142" s="38"/>
      <c r="I142" s="195"/>
      <c r="J142" s="38"/>
      <c r="K142" s="38"/>
      <c r="L142" s="41"/>
      <c r="M142" s="196"/>
      <c r="N142" s="197"/>
      <c r="O142" s="66"/>
      <c r="P142" s="66"/>
      <c r="Q142" s="66"/>
      <c r="R142" s="66"/>
      <c r="S142" s="66"/>
      <c r="T142" s="67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9" t="s">
        <v>156</v>
      </c>
      <c r="AU142" s="19" t="s">
        <v>79</v>
      </c>
    </row>
    <row r="143" spans="1:65" s="2" customFormat="1" ht="16.5" customHeight="1">
      <c r="A143" s="36"/>
      <c r="B143" s="37"/>
      <c r="C143" s="231" t="s">
        <v>263</v>
      </c>
      <c r="D143" s="231" t="s">
        <v>239</v>
      </c>
      <c r="E143" s="232" t="s">
        <v>1285</v>
      </c>
      <c r="F143" s="233" t="s">
        <v>1286</v>
      </c>
      <c r="G143" s="234" t="s">
        <v>227</v>
      </c>
      <c r="H143" s="235">
        <v>3</v>
      </c>
      <c r="I143" s="236"/>
      <c r="J143" s="237">
        <f>ROUND(I143*H143,2)</f>
        <v>0</v>
      </c>
      <c r="K143" s="233" t="s">
        <v>153</v>
      </c>
      <c r="L143" s="238"/>
      <c r="M143" s="239" t="s">
        <v>19</v>
      </c>
      <c r="N143" s="240" t="s">
        <v>43</v>
      </c>
      <c r="O143" s="66"/>
      <c r="P143" s="189">
        <f>O143*H143</f>
        <v>0</v>
      </c>
      <c r="Q143" s="189">
        <v>9.0000000000000006E-5</v>
      </c>
      <c r="R143" s="189">
        <f>Q143*H143</f>
        <v>2.7E-4</v>
      </c>
      <c r="S143" s="189">
        <v>0</v>
      </c>
      <c r="T143" s="190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1" t="s">
        <v>348</v>
      </c>
      <c r="AT143" s="191" t="s">
        <v>239</v>
      </c>
      <c r="AU143" s="191" t="s">
        <v>79</v>
      </c>
      <c r="AY143" s="19" t="s">
        <v>146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9" t="s">
        <v>79</v>
      </c>
      <c r="BK143" s="192">
        <f>ROUND(I143*H143,2)</f>
        <v>0</v>
      </c>
      <c r="BL143" s="19" t="s">
        <v>258</v>
      </c>
      <c r="BM143" s="191" t="s">
        <v>1287</v>
      </c>
    </row>
    <row r="144" spans="1:65" s="13" customFormat="1" ht="11.25">
      <c r="B144" s="198"/>
      <c r="C144" s="199"/>
      <c r="D144" s="200" t="s">
        <v>158</v>
      </c>
      <c r="E144" s="201" t="s">
        <v>19</v>
      </c>
      <c r="F144" s="202" t="s">
        <v>1267</v>
      </c>
      <c r="G144" s="199"/>
      <c r="H144" s="201" t="s">
        <v>19</v>
      </c>
      <c r="I144" s="203"/>
      <c r="J144" s="199"/>
      <c r="K144" s="199"/>
      <c r="L144" s="204"/>
      <c r="M144" s="205"/>
      <c r="N144" s="206"/>
      <c r="O144" s="206"/>
      <c r="P144" s="206"/>
      <c r="Q144" s="206"/>
      <c r="R144" s="206"/>
      <c r="S144" s="206"/>
      <c r="T144" s="207"/>
      <c r="AT144" s="208" t="s">
        <v>158</v>
      </c>
      <c r="AU144" s="208" t="s">
        <v>79</v>
      </c>
      <c r="AV144" s="13" t="s">
        <v>79</v>
      </c>
      <c r="AW144" s="13" t="s">
        <v>33</v>
      </c>
      <c r="AX144" s="13" t="s">
        <v>72</v>
      </c>
      <c r="AY144" s="208" t="s">
        <v>146</v>
      </c>
    </row>
    <row r="145" spans="1:65" s="14" customFormat="1" ht="11.25">
      <c r="B145" s="209"/>
      <c r="C145" s="210"/>
      <c r="D145" s="200" t="s">
        <v>158</v>
      </c>
      <c r="E145" s="211" t="s">
        <v>19</v>
      </c>
      <c r="F145" s="212" t="s">
        <v>167</v>
      </c>
      <c r="G145" s="210"/>
      <c r="H145" s="213">
        <v>3</v>
      </c>
      <c r="I145" s="214"/>
      <c r="J145" s="210"/>
      <c r="K145" s="210"/>
      <c r="L145" s="215"/>
      <c r="M145" s="216"/>
      <c r="N145" s="217"/>
      <c r="O145" s="217"/>
      <c r="P145" s="217"/>
      <c r="Q145" s="217"/>
      <c r="R145" s="217"/>
      <c r="S145" s="217"/>
      <c r="T145" s="218"/>
      <c r="AT145" s="219" t="s">
        <v>158</v>
      </c>
      <c r="AU145" s="219" t="s">
        <v>79</v>
      </c>
      <c r="AV145" s="14" t="s">
        <v>81</v>
      </c>
      <c r="AW145" s="14" t="s">
        <v>33</v>
      </c>
      <c r="AX145" s="14" t="s">
        <v>79</v>
      </c>
      <c r="AY145" s="219" t="s">
        <v>146</v>
      </c>
    </row>
    <row r="146" spans="1:65" s="2" customFormat="1" ht="21.75" customHeight="1">
      <c r="A146" s="36"/>
      <c r="B146" s="37"/>
      <c r="C146" s="180" t="s">
        <v>268</v>
      </c>
      <c r="D146" s="180" t="s">
        <v>149</v>
      </c>
      <c r="E146" s="181" t="s">
        <v>1288</v>
      </c>
      <c r="F146" s="182" t="s">
        <v>1289</v>
      </c>
      <c r="G146" s="183" t="s">
        <v>227</v>
      </c>
      <c r="H146" s="184">
        <v>12</v>
      </c>
      <c r="I146" s="185"/>
      <c r="J146" s="186">
        <f>ROUND(I146*H146,2)</f>
        <v>0</v>
      </c>
      <c r="K146" s="182" t="s">
        <v>153</v>
      </c>
      <c r="L146" s="41"/>
      <c r="M146" s="187" t="s">
        <v>19</v>
      </c>
      <c r="N146" s="188" t="s">
        <v>43</v>
      </c>
      <c r="O146" s="66"/>
      <c r="P146" s="189">
        <f>O146*H146</f>
        <v>0</v>
      </c>
      <c r="Q146" s="189">
        <v>0</v>
      </c>
      <c r="R146" s="189">
        <f>Q146*H146</f>
        <v>0</v>
      </c>
      <c r="S146" s="189">
        <v>0</v>
      </c>
      <c r="T146" s="190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1" t="s">
        <v>258</v>
      </c>
      <c r="AT146" s="191" t="s">
        <v>149</v>
      </c>
      <c r="AU146" s="191" t="s">
        <v>79</v>
      </c>
      <c r="AY146" s="19" t="s">
        <v>146</v>
      </c>
      <c r="BE146" s="192">
        <f>IF(N146="základní",J146,0)</f>
        <v>0</v>
      </c>
      <c r="BF146" s="192">
        <f>IF(N146="snížená",J146,0)</f>
        <v>0</v>
      </c>
      <c r="BG146" s="192">
        <f>IF(N146="zákl. přenesená",J146,0)</f>
        <v>0</v>
      </c>
      <c r="BH146" s="192">
        <f>IF(N146="sníž. přenesená",J146,0)</f>
        <v>0</v>
      </c>
      <c r="BI146" s="192">
        <f>IF(N146="nulová",J146,0)</f>
        <v>0</v>
      </c>
      <c r="BJ146" s="19" t="s">
        <v>79</v>
      </c>
      <c r="BK146" s="192">
        <f>ROUND(I146*H146,2)</f>
        <v>0</v>
      </c>
      <c r="BL146" s="19" t="s">
        <v>258</v>
      </c>
      <c r="BM146" s="191" t="s">
        <v>1290</v>
      </c>
    </row>
    <row r="147" spans="1:65" s="2" customFormat="1" ht="11.25">
      <c r="A147" s="36"/>
      <c r="B147" s="37"/>
      <c r="C147" s="38"/>
      <c r="D147" s="193" t="s">
        <v>156</v>
      </c>
      <c r="E147" s="38"/>
      <c r="F147" s="194" t="s">
        <v>1291</v>
      </c>
      <c r="G147" s="38"/>
      <c r="H147" s="38"/>
      <c r="I147" s="195"/>
      <c r="J147" s="38"/>
      <c r="K147" s="38"/>
      <c r="L147" s="41"/>
      <c r="M147" s="196"/>
      <c r="N147" s="197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9" t="s">
        <v>156</v>
      </c>
      <c r="AU147" s="19" t="s">
        <v>79</v>
      </c>
    </row>
    <row r="148" spans="1:65" s="2" customFormat="1" ht="16.5" customHeight="1">
      <c r="A148" s="36"/>
      <c r="B148" s="37"/>
      <c r="C148" s="231" t="s">
        <v>275</v>
      </c>
      <c r="D148" s="231" t="s">
        <v>239</v>
      </c>
      <c r="E148" s="232" t="s">
        <v>1292</v>
      </c>
      <c r="F148" s="233" t="s">
        <v>1293</v>
      </c>
      <c r="G148" s="234" t="s">
        <v>227</v>
      </c>
      <c r="H148" s="235">
        <v>12</v>
      </c>
      <c r="I148" s="236"/>
      <c r="J148" s="237">
        <f>ROUND(I148*H148,2)</f>
        <v>0</v>
      </c>
      <c r="K148" s="233" t="s">
        <v>153</v>
      </c>
      <c r="L148" s="238"/>
      <c r="M148" s="239" t="s">
        <v>19</v>
      </c>
      <c r="N148" s="240" t="s">
        <v>43</v>
      </c>
      <c r="O148" s="66"/>
      <c r="P148" s="189">
        <f>O148*H148</f>
        <v>0</v>
      </c>
      <c r="Q148" s="189">
        <v>1E-4</v>
      </c>
      <c r="R148" s="189">
        <f>Q148*H148</f>
        <v>1.2000000000000001E-3</v>
      </c>
      <c r="S148" s="189">
        <v>0</v>
      </c>
      <c r="T148" s="190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1" t="s">
        <v>348</v>
      </c>
      <c r="AT148" s="191" t="s">
        <v>239</v>
      </c>
      <c r="AU148" s="191" t="s">
        <v>79</v>
      </c>
      <c r="AY148" s="19" t="s">
        <v>146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9" t="s">
        <v>79</v>
      </c>
      <c r="BK148" s="192">
        <f>ROUND(I148*H148,2)</f>
        <v>0</v>
      </c>
      <c r="BL148" s="19" t="s">
        <v>258</v>
      </c>
      <c r="BM148" s="191" t="s">
        <v>1294</v>
      </c>
    </row>
    <row r="149" spans="1:65" s="13" customFormat="1" ht="11.25">
      <c r="B149" s="198"/>
      <c r="C149" s="199"/>
      <c r="D149" s="200" t="s">
        <v>158</v>
      </c>
      <c r="E149" s="201" t="s">
        <v>19</v>
      </c>
      <c r="F149" s="202" t="s">
        <v>1267</v>
      </c>
      <c r="G149" s="199"/>
      <c r="H149" s="201" t="s">
        <v>19</v>
      </c>
      <c r="I149" s="203"/>
      <c r="J149" s="199"/>
      <c r="K149" s="199"/>
      <c r="L149" s="204"/>
      <c r="M149" s="205"/>
      <c r="N149" s="206"/>
      <c r="O149" s="206"/>
      <c r="P149" s="206"/>
      <c r="Q149" s="206"/>
      <c r="R149" s="206"/>
      <c r="S149" s="206"/>
      <c r="T149" s="207"/>
      <c r="AT149" s="208" t="s">
        <v>158</v>
      </c>
      <c r="AU149" s="208" t="s">
        <v>79</v>
      </c>
      <c r="AV149" s="13" t="s">
        <v>79</v>
      </c>
      <c r="AW149" s="13" t="s">
        <v>33</v>
      </c>
      <c r="AX149" s="13" t="s">
        <v>72</v>
      </c>
      <c r="AY149" s="208" t="s">
        <v>146</v>
      </c>
    </row>
    <row r="150" spans="1:65" s="14" customFormat="1" ht="11.25">
      <c r="B150" s="209"/>
      <c r="C150" s="210"/>
      <c r="D150" s="200" t="s">
        <v>158</v>
      </c>
      <c r="E150" s="211" t="s">
        <v>19</v>
      </c>
      <c r="F150" s="212" t="s">
        <v>1295</v>
      </c>
      <c r="G150" s="210"/>
      <c r="H150" s="213">
        <v>12</v>
      </c>
      <c r="I150" s="214"/>
      <c r="J150" s="210"/>
      <c r="K150" s="210"/>
      <c r="L150" s="215"/>
      <c r="M150" s="216"/>
      <c r="N150" s="217"/>
      <c r="O150" s="217"/>
      <c r="P150" s="217"/>
      <c r="Q150" s="217"/>
      <c r="R150" s="217"/>
      <c r="S150" s="217"/>
      <c r="T150" s="218"/>
      <c r="AT150" s="219" t="s">
        <v>158</v>
      </c>
      <c r="AU150" s="219" t="s">
        <v>79</v>
      </c>
      <c r="AV150" s="14" t="s">
        <v>81</v>
      </c>
      <c r="AW150" s="14" t="s">
        <v>33</v>
      </c>
      <c r="AX150" s="14" t="s">
        <v>79</v>
      </c>
      <c r="AY150" s="219" t="s">
        <v>146</v>
      </c>
    </row>
    <row r="151" spans="1:65" s="2" customFormat="1" ht="16.5" customHeight="1">
      <c r="A151" s="36"/>
      <c r="B151" s="37"/>
      <c r="C151" s="180" t="s">
        <v>282</v>
      </c>
      <c r="D151" s="180" t="s">
        <v>149</v>
      </c>
      <c r="E151" s="181" t="s">
        <v>1296</v>
      </c>
      <c r="F151" s="182" t="s">
        <v>1297</v>
      </c>
      <c r="G151" s="183" t="s">
        <v>227</v>
      </c>
      <c r="H151" s="184">
        <v>3</v>
      </c>
      <c r="I151" s="185"/>
      <c r="J151" s="186">
        <f>ROUND(I151*H151,2)</f>
        <v>0</v>
      </c>
      <c r="K151" s="182" t="s">
        <v>153</v>
      </c>
      <c r="L151" s="41"/>
      <c r="M151" s="187" t="s">
        <v>19</v>
      </c>
      <c r="N151" s="188" t="s">
        <v>43</v>
      </c>
      <c r="O151" s="66"/>
      <c r="P151" s="189">
        <f>O151*H151</f>
        <v>0</v>
      </c>
      <c r="Q151" s="189">
        <v>0</v>
      </c>
      <c r="R151" s="189">
        <f>Q151*H151</f>
        <v>0</v>
      </c>
      <c r="S151" s="189">
        <v>0</v>
      </c>
      <c r="T151" s="190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91" t="s">
        <v>258</v>
      </c>
      <c r="AT151" s="191" t="s">
        <v>149</v>
      </c>
      <c r="AU151" s="191" t="s">
        <v>79</v>
      </c>
      <c r="AY151" s="19" t="s">
        <v>146</v>
      </c>
      <c r="BE151" s="192">
        <f>IF(N151="základní",J151,0)</f>
        <v>0</v>
      </c>
      <c r="BF151" s="192">
        <f>IF(N151="snížená",J151,0)</f>
        <v>0</v>
      </c>
      <c r="BG151" s="192">
        <f>IF(N151="zákl. přenesená",J151,0)</f>
        <v>0</v>
      </c>
      <c r="BH151" s="192">
        <f>IF(N151="sníž. přenesená",J151,0)</f>
        <v>0</v>
      </c>
      <c r="BI151" s="192">
        <f>IF(N151="nulová",J151,0)</f>
        <v>0</v>
      </c>
      <c r="BJ151" s="19" t="s">
        <v>79</v>
      </c>
      <c r="BK151" s="192">
        <f>ROUND(I151*H151,2)</f>
        <v>0</v>
      </c>
      <c r="BL151" s="19" t="s">
        <v>258</v>
      </c>
      <c r="BM151" s="191" t="s">
        <v>1298</v>
      </c>
    </row>
    <row r="152" spans="1:65" s="2" customFormat="1" ht="11.25">
      <c r="A152" s="36"/>
      <c r="B152" s="37"/>
      <c r="C152" s="38"/>
      <c r="D152" s="193" t="s">
        <v>156</v>
      </c>
      <c r="E152" s="38"/>
      <c r="F152" s="194" t="s">
        <v>1299</v>
      </c>
      <c r="G152" s="38"/>
      <c r="H152" s="38"/>
      <c r="I152" s="195"/>
      <c r="J152" s="38"/>
      <c r="K152" s="38"/>
      <c r="L152" s="41"/>
      <c r="M152" s="196"/>
      <c r="N152" s="197"/>
      <c r="O152" s="66"/>
      <c r="P152" s="66"/>
      <c r="Q152" s="66"/>
      <c r="R152" s="66"/>
      <c r="S152" s="66"/>
      <c r="T152" s="67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9" t="s">
        <v>156</v>
      </c>
      <c r="AU152" s="19" t="s">
        <v>79</v>
      </c>
    </row>
    <row r="153" spans="1:65" s="2" customFormat="1" ht="16.5" customHeight="1">
      <c r="A153" s="36"/>
      <c r="B153" s="37"/>
      <c r="C153" s="231" t="s">
        <v>7</v>
      </c>
      <c r="D153" s="231" t="s">
        <v>239</v>
      </c>
      <c r="E153" s="232" t="s">
        <v>1300</v>
      </c>
      <c r="F153" s="233" t="s">
        <v>1301</v>
      </c>
      <c r="G153" s="234" t="s">
        <v>227</v>
      </c>
      <c r="H153" s="235">
        <v>3</v>
      </c>
      <c r="I153" s="236"/>
      <c r="J153" s="237">
        <f>ROUND(I153*H153,2)</f>
        <v>0</v>
      </c>
      <c r="K153" s="233" t="s">
        <v>153</v>
      </c>
      <c r="L153" s="238"/>
      <c r="M153" s="239" t="s">
        <v>19</v>
      </c>
      <c r="N153" s="240" t="s">
        <v>43</v>
      </c>
      <c r="O153" s="66"/>
      <c r="P153" s="189">
        <f>O153*H153</f>
        <v>0</v>
      </c>
      <c r="Q153" s="189">
        <v>2.9999999999999997E-4</v>
      </c>
      <c r="R153" s="189">
        <f>Q153*H153</f>
        <v>8.9999999999999998E-4</v>
      </c>
      <c r="S153" s="189">
        <v>0</v>
      </c>
      <c r="T153" s="190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91" t="s">
        <v>348</v>
      </c>
      <c r="AT153" s="191" t="s">
        <v>239</v>
      </c>
      <c r="AU153" s="191" t="s">
        <v>79</v>
      </c>
      <c r="AY153" s="19" t="s">
        <v>146</v>
      </c>
      <c r="BE153" s="192">
        <f>IF(N153="základní",J153,0)</f>
        <v>0</v>
      </c>
      <c r="BF153" s="192">
        <f>IF(N153="snížená",J153,0)</f>
        <v>0</v>
      </c>
      <c r="BG153" s="192">
        <f>IF(N153="zákl. přenesená",J153,0)</f>
        <v>0</v>
      </c>
      <c r="BH153" s="192">
        <f>IF(N153="sníž. přenesená",J153,0)</f>
        <v>0</v>
      </c>
      <c r="BI153" s="192">
        <f>IF(N153="nulová",J153,0)</f>
        <v>0</v>
      </c>
      <c r="BJ153" s="19" t="s">
        <v>79</v>
      </c>
      <c r="BK153" s="192">
        <f>ROUND(I153*H153,2)</f>
        <v>0</v>
      </c>
      <c r="BL153" s="19" t="s">
        <v>258</v>
      </c>
      <c r="BM153" s="191" t="s">
        <v>1302</v>
      </c>
    </row>
    <row r="154" spans="1:65" s="13" customFormat="1" ht="11.25">
      <c r="B154" s="198"/>
      <c r="C154" s="199"/>
      <c r="D154" s="200" t="s">
        <v>158</v>
      </c>
      <c r="E154" s="201" t="s">
        <v>19</v>
      </c>
      <c r="F154" s="202" t="s">
        <v>1267</v>
      </c>
      <c r="G154" s="199"/>
      <c r="H154" s="201" t="s">
        <v>19</v>
      </c>
      <c r="I154" s="203"/>
      <c r="J154" s="199"/>
      <c r="K154" s="199"/>
      <c r="L154" s="204"/>
      <c r="M154" s="205"/>
      <c r="N154" s="206"/>
      <c r="O154" s="206"/>
      <c r="P154" s="206"/>
      <c r="Q154" s="206"/>
      <c r="R154" s="206"/>
      <c r="S154" s="206"/>
      <c r="T154" s="207"/>
      <c r="AT154" s="208" t="s">
        <v>158</v>
      </c>
      <c r="AU154" s="208" t="s">
        <v>79</v>
      </c>
      <c r="AV154" s="13" t="s">
        <v>79</v>
      </c>
      <c r="AW154" s="13" t="s">
        <v>33</v>
      </c>
      <c r="AX154" s="13" t="s">
        <v>72</v>
      </c>
      <c r="AY154" s="208" t="s">
        <v>146</v>
      </c>
    </row>
    <row r="155" spans="1:65" s="14" customFormat="1" ht="11.25">
      <c r="B155" s="209"/>
      <c r="C155" s="210"/>
      <c r="D155" s="200" t="s">
        <v>158</v>
      </c>
      <c r="E155" s="211" t="s">
        <v>19</v>
      </c>
      <c r="F155" s="212" t="s">
        <v>167</v>
      </c>
      <c r="G155" s="210"/>
      <c r="H155" s="213">
        <v>3</v>
      </c>
      <c r="I155" s="214"/>
      <c r="J155" s="210"/>
      <c r="K155" s="210"/>
      <c r="L155" s="215"/>
      <c r="M155" s="216"/>
      <c r="N155" s="217"/>
      <c r="O155" s="217"/>
      <c r="P155" s="217"/>
      <c r="Q155" s="217"/>
      <c r="R155" s="217"/>
      <c r="S155" s="217"/>
      <c r="T155" s="218"/>
      <c r="AT155" s="219" t="s">
        <v>158</v>
      </c>
      <c r="AU155" s="219" t="s">
        <v>79</v>
      </c>
      <c r="AV155" s="14" t="s">
        <v>81</v>
      </c>
      <c r="AW155" s="14" t="s">
        <v>33</v>
      </c>
      <c r="AX155" s="14" t="s">
        <v>79</v>
      </c>
      <c r="AY155" s="219" t="s">
        <v>146</v>
      </c>
    </row>
    <row r="156" spans="1:65" s="2" customFormat="1" ht="24.2" customHeight="1">
      <c r="A156" s="36"/>
      <c r="B156" s="37"/>
      <c r="C156" s="180" t="s">
        <v>291</v>
      </c>
      <c r="D156" s="180" t="s">
        <v>149</v>
      </c>
      <c r="E156" s="181" t="s">
        <v>1303</v>
      </c>
      <c r="F156" s="182" t="s">
        <v>1304</v>
      </c>
      <c r="G156" s="183" t="s">
        <v>294</v>
      </c>
      <c r="H156" s="184">
        <v>12</v>
      </c>
      <c r="I156" s="185"/>
      <c r="J156" s="186">
        <f>ROUND(I156*H156,2)</f>
        <v>0</v>
      </c>
      <c r="K156" s="182" t="s">
        <v>153</v>
      </c>
      <c r="L156" s="41"/>
      <c r="M156" s="187" t="s">
        <v>19</v>
      </c>
      <c r="N156" s="188" t="s">
        <v>43</v>
      </c>
      <c r="O156" s="66"/>
      <c r="P156" s="189">
        <f>O156*H156</f>
        <v>0</v>
      </c>
      <c r="Q156" s="189">
        <v>0</v>
      </c>
      <c r="R156" s="189">
        <f>Q156*H156</f>
        <v>0</v>
      </c>
      <c r="S156" s="189">
        <v>0</v>
      </c>
      <c r="T156" s="190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91" t="s">
        <v>258</v>
      </c>
      <c r="AT156" s="191" t="s">
        <v>149</v>
      </c>
      <c r="AU156" s="191" t="s">
        <v>79</v>
      </c>
      <c r="AY156" s="19" t="s">
        <v>146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9" t="s">
        <v>79</v>
      </c>
      <c r="BK156" s="192">
        <f>ROUND(I156*H156,2)</f>
        <v>0</v>
      </c>
      <c r="BL156" s="19" t="s">
        <v>258</v>
      </c>
      <c r="BM156" s="191" t="s">
        <v>1305</v>
      </c>
    </row>
    <row r="157" spans="1:65" s="2" customFormat="1" ht="11.25">
      <c r="A157" s="36"/>
      <c r="B157" s="37"/>
      <c r="C157" s="38"/>
      <c r="D157" s="193" t="s">
        <v>156</v>
      </c>
      <c r="E157" s="38"/>
      <c r="F157" s="194" t="s">
        <v>1306</v>
      </c>
      <c r="G157" s="38"/>
      <c r="H157" s="38"/>
      <c r="I157" s="195"/>
      <c r="J157" s="38"/>
      <c r="K157" s="38"/>
      <c r="L157" s="41"/>
      <c r="M157" s="196"/>
      <c r="N157" s="197"/>
      <c r="O157" s="66"/>
      <c r="P157" s="66"/>
      <c r="Q157" s="66"/>
      <c r="R157" s="66"/>
      <c r="S157" s="66"/>
      <c r="T157" s="67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9" t="s">
        <v>156</v>
      </c>
      <c r="AU157" s="19" t="s">
        <v>79</v>
      </c>
    </row>
    <row r="158" spans="1:65" s="2" customFormat="1" ht="16.5" customHeight="1">
      <c r="A158" s="36"/>
      <c r="B158" s="37"/>
      <c r="C158" s="231" t="s">
        <v>299</v>
      </c>
      <c r="D158" s="231" t="s">
        <v>239</v>
      </c>
      <c r="E158" s="232" t="s">
        <v>1307</v>
      </c>
      <c r="F158" s="233" t="s">
        <v>1308</v>
      </c>
      <c r="G158" s="234" t="s">
        <v>294</v>
      </c>
      <c r="H158" s="235">
        <v>12</v>
      </c>
      <c r="I158" s="236"/>
      <c r="J158" s="237">
        <f>ROUND(I158*H158,2)</f>
        <v>0</v>
      </c>
      <c r="K158" s="233" t="s">
        <v>153</v>
      </c>
      <c r="L158" s="238"/>
      <c r="M158" s="239" t="s">
        <v>19</v>
      </c>
      <c r="N158" s="240" t="s">
        <v>43</v>
      </c>
      <c r="O158" s="66"/>
      <c r="P158" s="189">
        <f>O158*H158</f>
        <v>0</v>
      </c>
      <c r="Q158" s="189">
        <v>2.1000000000000001E-4</v>
      </c>
      <c r="R158" s="189">
        <f>Q158*H158</f>
        <v>2.5200000000000001E-3</v>
      </c>
      <c r="S158" s="189">
        <v>0</v>
      </c>
      <c r="T158" s="190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1" t="s">
        <v>348</v>
      </c>
      <c r="AT158" s="191" t="s">
        <v>239</v>
      </c>
      <c r="AU158" s="191" t="s">
        <v>79</v>
      </c>
      <c r="AY158" s="19" t="s">
        <v>146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9" t="s">
        <v>79</v>
      </c>
      <c r="BK158" s="192">
        <f>ROUND(I158*H158,2)</f>
        <v>0</v>
      </c>
      <c r="BL158" s="19" t="s">
        <v>258</v>
      </c>
      <c r="BM158" s="191" t="s">
        <v>1309</v>
      </c>
    </row>
    <row r="159" spans="1:65" s="13" customFormat="1" ht="11.25">
      <c r="B159" s="198"/>
      <c r="C159" s="199"/>
      <c r="D159" s="200" t="s">
        <v>158</v>
      </c>
      <c r="E159" s="201" t="s">
        <v>19</v>
      </c>
      <c r="F159" s="202" t="s">
        <v>1267</v>
      </c>
      <c r="G159" s="199"/>
      <c r="H159" s="201" t="s">
        <v>19</v>
      </c>
      <c r="I159" s="203"/>
      <c r="J159" s="199"/>
      <c r="K159" s="199"/>
      <c r="L159" s="204"/>
      <c r="M159" s="205"/>
      <c r="N159" s="206"/>
      <c r="O159" s="206"/>
      <c r="P159" s="206"/>
      <c r="Q159" s="206"/>
      <c r="R159" s="206"/>
      <c r="S159" s="206"/>
      <c r="T159" s="207"/>
      <c r="AT159" s="208" t="s">
        <v>158</v>
      </c>
      <c r="AU159" s="208" t="s">
        <v>79</v>
      </c>
      <c r="AV159" s="13" t="s">
        <v>79</v>
      </c>
      <c r="AW159" s="13" t="s">
        <v>33</v>
      </c>
      <c r="AX159" s="13" t="s">
        <v>72</v>
      </c>
      <c r="AY159" s="208" t="s">
        <v>146</v>
      </c>
    </row>
    <row r="160" spans="1:65" s="14" customFormat="1" ht="11.25">
      <c r="B160" s="209"/>
      <c r="C160" s="210"/>
      <c r="D160" s="200" t="s">
        <v>158</v>
      </c>
      <c r="E160" s="211" t="s">
        <v>19</v>
      </c>
      <c r="F160" s="212" t="s">
        <v>1310</v>
      </c>
      <c r="G160" s="210"/>
      <c r="H160" s="213">
        <v>12</v>
      </c>
      <c r="I160" s="214"/>
      <c r="J160" s="210"/>
      <c r="K160" s="210"/>
      <c r="L160" s="215"/>
      <c r="M160" s="216"/>
      <c r="N160" s="217"/>
      <c r="O160" s="217"/>
      <c r="P160" s="217"/>
      <c r="Q160" s="217"/>
      <c r="R160" s="217"/>
      <c r="S160" s="217"/>
      <c r="T160" s="218"/>
      <c r="AT160" s="219" t="s">
        <v>158</v>
      </c>
      <c r="AU160" s="219" t="s">
        <v>79</v>
      </c>
      <c r="AV160" s="14" t="s">
        <v>81</v>
      </c>
      <c r="AW160" s="14" t="s">
        <v>33</v>
      </c>
      <c r="AX160" s="14" t="s">
        <v>79</v>
      </c>
      <c r="AY160" s="219" t="s">
        <v>146</v>
      </c>
    </row>
    <row r="161" spans="1:65" s="2" customFormat="1" ht="24.2" customHeight="1">
      <c r="A161" s="36"/>
      <c r="B161" s="37"/>
      <c r="C161" s="180" t="s">
        <v>303</v>
      </c>
      <c r="D161" s="180" t="s">
        <v>149</v>
      </c>
      <c r="E161" s="181" t="s">
        <v>1311</v>
      </c>
      <c r="F161" s="182" t="s">
        <v>1312</v>
      </c>
      <c r="G161" s="183" t="s">
        <v>227</v>
      </c>
      <c r="H161" s="184">
        <v>16</v>
      </c>
      <c r="I161" s="185"/>
      <c r="J161" s="186">
        <f>ROUND(I161*H161,2)</f>
        <v>0</v>
      </c>
      <c r="K161" s="182" t="s">
        <v>153</v>
      </c>
      <c r="L161" s="41"/>
      <c r="M161" s="187" t="s">
        <v>19</v>
      </c>
      <c r="N161" s="188" t="s">
        <v>43</v>
      </c>
      <c r="O161" s="66"/>
      <c r="P161" s="189">
        <f>O161*H161</f>
        <v>0</v>
      </c>
      <c r="Q161" s="189">
        <v>0</v>
      </c>
      <c r="R161" s="189">
        <f>Q161*H161</f>
        <v>0</v>
      </c>
      <c r="S161" s="189">
        <v>0</v>
      </c>
      <c r="T161" s="190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91" t="s">
        <v>548</v>
      </c>
      <c r="AT161" s="191" t="s">
        <v>149</v>
      </c>
      <c r="AU161" s="191" t="s">
        <v>79</v>
      </c>
      <c r="AY161" s="19" t="s">
        <v>146</v>
      </c>
      <c r="BE161" s="192">
        <f>IF(N161="základní",J161,0)</f>
        <v>0</v>
      </c>
      <c r="BF161" s="192">
        <f>IF(N161="snížená",J161,0)</f>
        <v>0</v>
      </c>
      <c r="BG161" s="192">
        <f>IF(N161="zákl. přenesená",J161,0)</f>
        <v>0</v>
      </c>
      <c r="BH161" s="192">
        <f>IF(N161="sníž. přenesená",J161,0)</f>
        <v>0</v>
      </c>
      <c r="BI161" s="192">
        <f>IF(N161="nulová",J161,0)</f>
        <v>0</v>
      </c>
      <c r="BJ161" s="19" t="s">
        <v>79</v>
      </c>
      <c r="BK161" s="192">
        <f>ROUND(I161*H161,2)</f>
        <v>0</v>
      </c>
      <c r="BL161" s="19" t="s">
        <v>548</v>
      </c>
      <c r="BM161" s="191" t="s">
        <v>1313</v>
      </c>
    </row>
    <row r="162" spans="1:65" s="2" customFormat="1" ht="11.25">
      <c r="A162" s="36"/>
      <c r="B162" s="37"/>
      <c r="C162" s="38"/>
      <c r="D162" s="193" t="s">
        <v>156</v>
      </c>
      <c r="E162" s="38"/>
      <c r="F162" s="194" t="s">
        <v>1314</v>
      </c>
      <c r="G162" s="38"/>
      <c r="H162" s="38"/>
      <c r="I162" s="195"/>
      <c r="J162" s="38"/>
      <c r="K162" s="38"/>
      <c r="L162" s="41"/>
      <c r="M162" s="196"/>
      <c r="N162" s="197"/>
      <c r="O162" s="66"/>
      <c r="P162" s="66"/>
      <c r="Q162" s="66"/>
      <c r="R162" s="66"/>
      <c r="S162" s="66"/>
      <c r="T162" s="67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9" t="s">
        <v>156</v>
      </c>
      <c r="AU162" s="19" t="s">
        <v>79</v>
      </c>
    </row>
    <row r="163" spans="1:65" s="2" customFormat="1" ht="16.5" customHeight="1">
      <c r="A163" s="36"/>
      <c r="B163" s="37"/>
      <c r="C163" s="231" t="s">
        <v>308</v>
      </c>
      <c r="D163" s="231" t="s">
        <v>239</v>
      </c>
      <c r="E163" s="232" t="s">
        <v>1315</v>
      </c>
      <c r="F163" s="233" t="s">
        <v>1316</v>
      </c>
      <c r="G163" s="234" t="s">
        <v>227</v>
      </c>
      <c r="H163" s="235">
        <v>16</v>
      </c>
      <c r="I163" s="236"/>
      <c r="J163" s="237">
        <f>ROUND(I163*H163,2)</f>
        <v>0</v>
      </c>
      <c r="K163" s="233" t="s">
        <v>188</v>
      </c>
      <c r="L163" s="238"/>
      <c r="M163" s="239" t="s">
        <v>19</v>
      </c>
      <c r="N163" s="240" t="s">
        <v>43</v>
      </c>
      <c r="O163" s="66"/>
      <c r="P163" s="189">
        <f>O163*H163</f>
        <v>0</v>
      </c>
      <c r="Q163" s="189">
        <v>0</v>
      </c>
      <c r="R163" s="189">
        <f>Q163*H163</f>
        <v>0</v>
      </c>
      <c r="S163" s="189">
        <v>0</v>
      </c>
      <c r="T163" s="190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91" t="s">
        <v>1317</v>
      </c>
      <c r="AT163" s="191" t="s">
        <v>239</v>
      </c>
      <c r="AU163" s="191" t="s">
        <v>79</v>
      </c>
      <c r="AY163" s="19" t="s">
        <v>146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19" t="s">
        <v>79</v>
      </c>
      <c r="BK163" s="192">
        <f>ROUND(I163*H163,2)</f>
        <v>0</v>
      </c>
      <c r="BL163" s="19" t="s">
        <v>548</v>
      </c>
      <c r="BM163" s="191" t="s">
        <v>1318</v>
      </c>
    </row>
    <row r="164" spans="1:65" s="13" customFormat="1" ht="11.25">
      <c r="B164" s="198"/>
      <c r="C164" s="199"/>
      <c r="D164" s="200" t="s">
        <v>158</v>
      </c>
      <c r="E164" s="201" t="s">
        <v>19</v>
      </c>
      <c r="F164" s="202" t="s">
        <v>1267</v>
      </c>
      <c r="G164" s="199"/>
      <c r="H164" s="201" t="s">
        <v>19</v>
      </c>
      <c r="I164" s="203"/>
      <c r="J164" s="199"/>
      <c r="K164" s="199"/>
      <c r="L164" s="204"/>
      <c r="M164" s="205"/>
      <c r="N164" s="206"/>
      <c r="O164" s="206"/>
      <c r="P164" s="206"/>
      <c r="Q164" s="206"/>
      <c r="R164" s="206"/>
      <c r="S164" s="206"/>
      <c r="T164" s="207"/>
      <c r="AT164" s="208" t="s">
        <v>158</v>
      </c>
      <c r="AU164" s="208" t="s">
        <v>79</v>
      </c>
      <c r="AV164" s="13" t="s">
        <v>79</v>
      </c>
      <c r="AW164" s="13" t="s">
        <v>33</v>
      </c>
      <c r="AX164" s="13" t="s">
        <v>72</v>
      </c>
      <c r="AY164" s="208" t="s">
        <v>146</v>
      </c>
    </row>
    <row r="165" spans="1:65" s="14" customFormat="1" ht="11.25">
      <c r="B165" s="209"/>
      <c r="C165" s="210"/>
      <c r="D165" s="200" t="s">
        <v>158</v>
      </c>
      <c r="E165" s="211" t="s">
        <v>19</v>
      </c>
      <c r="F165" s="212" t="s">
        <v>258</v>
      </c>
      <c r="G165" s="210"/>
      <c r="H165" s="213">
        <v>16</v>
      </c>
      <c r="I165" s="214"/>
      <c r="J165" s="210"/>
      <c r="K165" s="210"/>
      <c r="L165" s="215"/>
      <c r="M165" s="216"/>
      <c r="N165" s="217"/>
      <c r="O165" s="217"/>
      <c r="P165" s="217"/>
      <c r="Q165" s="217"/>
      <c r="R165" s="217"/>
      <c r="S165" s="217"/>
      <c r="T165" s="218"/>
      <c r="AT165" s="219" t="s">
        <v>158</v>
      </c>
      <c r="AU165" s="219" t="s">
        <v>79</v>
      </c>
      <c r="AV165" s="14" t="s">
        <v>81</v>
      </c>
      <c r="AW165" s="14" t="s">
        <v>33</v>
      </c>
      <c r="AX165" s="14" t="s">
        <v>79</v>
      </c>
      <c r="AY165" s="219" t="s">
        <v>146</v>
      </c>
    </row>
    <row r="166" spans="1:65" s="2" customFormat="1" ht="16.5" customHeight="1">
      <c r="A166" s="36"/>
      <c r="B166" s="37"/>
      <c r="C166" s="180" t="s">
        <v>315</v>
      </c>
      <c r="D166" s="180" t="s">
        <v>149</v>
      </c>
      <c r="E166" s="181" t="s">
        <v>1319</v>
      </c>
      <c r="F166" s="182" t="s">
        <v>1320</v>
      </c>
      <c r="G166" s="183" t="s">
        <v>807</v>
      </c>
      <c r="H166" s="184">
        <v>1</v>
      </c>
      <c r="I166" s="185"/>
      <c r="J166" s="186">
        <f>ROUND(I166*H166,2)</f>
        <v>0</v>
      </c>
      <c r="K166" s="182" t="s">
        <v>188</v>
      </c>
      <c r="L166" s="41"/>
      <c r="M166" s="187" t="s">
        <v>19</v>
      </c>
      <c r="N166" s="188" t="s">
        <v>43</v>
      </c>
      <c r="O166" s="66"/>
      <c r="P166" s="189">
        <f>O166*H166</f>
        <v>0</v>
      </c>
      <c r="Q166" s="189">
        <v>0</v>
      </c>
      <c r="R166" s="189">
        <f>Q166*H166</f>
        <v>0</v>
      </c>
      <c r="S166" s="189">
        <v>0</v>
      </c>
      <c r="T166" s="190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91" t="s">
        <v>154</v>
      </c>
      <c r="AT166" s="191" t="s">
        <v>149</v>
      </c>
      <c r="AU166" s="191" t="s">
        <v>79</v>
      </c>
      <c r="AY166" s="19" t="s">
        <v>146</v>
      </c>
      <c r="BE166" s="192">
        <f>IF(N166="základní",J166,0)</f>
        <v>0</v>
      </c>
      <c r="BF166" s="192">
        <f>IF(N166="snížená",J166,0)</f>
        <v>0</v>
      </c>
      <c r="BG166" s="192">
        <f>IF(N166="zákl. přenesená",J166,0)</f>
        <v>0</v>
      </c>
      <c r="BH166" s="192">
        <f>IF(N166="sníž. přenesená",J166,0)</f>
        <v>0</v>
      </c>
      <c r="BI166" s="192">
        <f>IF(N166="nulová",J166,0)</f>
        <v>0</v>
      </c>
      <c r="BJ166" s="19" t="s">
        <v>79</v>
      </c>
      <c r="BK166" s="192">
        <f>ROUND(I166*H166,2)</f>
        <v>0</v>
      </c>
      <c r="BL166" s="19" t="s">
        <v>154</v>
      </c>
      <c r="BM166" s="191" t="s">
        <v>1321</v>
      </c>
    </row>
    <row r="167" spans="1:65" s="13" customFormat="1" ht="11.25">
      <c r="B167" s="198"/>
      <c r="C167" s="199"/>
      <c r="D167" s="200" t="s">
        <v>158</v>
      </c>
      <c r="E167" s="201" t="s">
        <v>19</v>
      </c>
      <c r="F167" s="202" t="s">
        <v>1267</v>
      </c>
      <c r="G167" s="199"/>
      <c r="H167" s="201" t="s">
        <v>19</v>
      </c>
      <c r="I167" s="203"/>
      <c r="J167" s="199"/>
      <c r="K167" s="199"/>
      <c r="L167" s="204"/>
      <c r="M167" s="205"/>
      <c r="N167" s="206"/>
      <c r="O167" s="206"/>
      <c r="P167" s="206"/>
      <c r="Q167" s="206"/>
      <c r="R167" s="206"/>
      <c r="S167" s="206"/>
      <c r="T167" s="207"/>
      <c r="AT167" s="208" t="s">
        <v>158</v>
      </c>
      <c r="AU167" s="208" t="s">
        <v>79</v>
      </c>
      <c r="AV167" s="13" t="s">
        <v>79</v>
      </c>
      <c r="AW167" s="13" t="s">
        <v>33</v>
      </c>
      <c r="AX167" s="13" t="s">
        <v>72</v>
      </c>
      <c r="AY167" s="208" t="s">
        <v>146</v>
      </c>
    </row>
    <row r="168" spans="1:65" s="14" customFormat="1" ht="11.25">
      <c r="B168" s="209"/>
      <c r="C168" s="210"/>
      <c r="D168" s="200" t="s">
        <v>158</v>
      </c>
      <c r="E168" s="211" t="s">
        <v>19</v>
      </c>
      <c r="F168" s="212" t="s">
        <v>79</v>
      </c>
      <c r="G168" s="210"/>
      <c r="H168" s="213">
        <v>1</v>
      </c>
      <c r="I168" s="214"/>
      <c r="J168" s="210"/>
      <c r="K168" s="210"/>
      <c r="L168" s="215"/>
      <c r="M168" s="216"/>
      <c r="N168" s="217"/>
      <c r="O168" s="217"/>
      <c r="P168" s="217"/>
      <c r="Q168" s="217"/>
      <c r="R168" s="217"/>
      <c r="S168" s="217"/>
      <c r="T168" s="218"/>
      <c r="AT168" s="219" t="s">
        <v>158</v>
      </c>
      <c r="AU168" s="219" t="s">
        <v>79</v>
      </c>
      <c r="AV168" s="14" t="s">
        <v>81</v>
      </c>
      <c r="AW168" s="14" t="s">
        <v>33</v>
      </c>
      <c r="AX168" s="14" t="s">
        <v>79</v>
      </c>
      <c r="AY168" s="219" t="s">
        <v>146</v>
      </c>
    </row>
    <row r="169" spans="1:65" s="2" customFormat="1" ht="24.2" customHeight="1">
      <c r="A169" s="36"/>
      <c r="B169" s="37"/>
      <c r="C169" s="180" t="s">
        <v>323</v>
      </c>
      <c r="D169" s="180" t="s">
        <v>149</v>
      </c>
      <c r="E169" s="181" t="s">
        <v>1322</v>
      </c>
      <c r="F169" s="182" t="s">
        <v>1323</v>
      </c>
      <c r="G169" s="183" t="s">
        <v>294</v>
      </c>
      <c r="H169" s="184">
        <v>20</v>
      </c>
      <c r="I169" s="185"/>
      <c r="J169" s="186">
        <f>ROUND(I169*H169,2)</f>
        <v>0</v>
      </c>
      <c r="K169" s="182" t="s">
        <v>153</v>
      </c>
      <c r="L169" s="41"/>
      <c r="M169" s="187" t="s">
        <v>19</v>
      </c>
      <c r="N169" s="188" t="s">
        <v>43</v>
      </c>
      <c r="O169" s="66"/>
      <c r="P169" s="189">
        <f>O169*H169</f>
        <v>0</v>
      </c>
      <c r="Q169" s="189">
        <v>0</v>
      </c>
      <c r="R169" s="189">
        <f>Q169*H169</f>
        <v>0</v>
      </c>
      <c r="S169" s="189">
        <v>0</v>
      </c>
      <c r="T169" s="190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91" t="s">
        <v>258</v>
      </c>
      <c r="AT169" s="191" t="s">
        <v>149</v>
      </c>
      <c r="AU169" s="191" t="s">
        <v>79</v>
      </c>
      <c r="AY169" s="19" t="s">
        <v>146</v>
      </c>
      <c r="BE169" s="192">
        <f>IF(N169="základní",J169,0)</f>
        <v>0</v>
      </c>
      <c r="BF169" s="192">
        <f>IF(N169="snížená",J169,0)</f>
        <v>0</v>
      </c>
      <c r="BG169" s="192">
        <f>IF(N169="zákl. přenesená",J169,0)</f>
        <v>0</v>
      </c>
      <c r="BH169" s="192">
        <f>IF(N169="sníž. přenesená",J169,0)</f>
        <v>0</v>
      </c>
      <c r="BI169" s="192">
        <f>IF(N169="nulová",J169,0)</f>
        <v>0</v>
      </c>
      <c r="BJ169" s="19" t="s">
        <v>79</v>
      </c>
      <c r="BK169" s="192">
        <f>ROUND(I169*H169,2)</f>
        <v>0</v>
      </c>
      <c r="BL169" s="19" t="s">
        <v>258</v>
      </c>
      <c r="BM169" s="191" t="s">
        <v>1324</v>
      </c>
    </row>
    <row r="170" spans="1:65" s="2" customFormat="1" ht="11.25">
      <c r="A170" s="36"/>
      <c r="B170" s="37"/>
      <c r="C170" s="38"/>
      <c r="D170" s="193" t="s">
        <v>156</v>
      </c>
      <c r="E170" s="38"/>
      <c r="F170" s="194" t="s">
        <v>1325</v>
      </c>
      <c r="G170" s="38"/>
      <c r="H170" s="38"/>
      <c r="I170" s="195"/>
      <c r="J170" s="38"/>
      <c r="K170" s="38"/>
      <c r="L170" s="41"/>
      <c r="M170" s="196"/>
      <c r="N170" s="197"/>
      <c r="O170" s="66"/>
      <c r="P170" s="66"/>
      <c r="Q170" s="66"/>
      <c r="R170" s="66"/>
      <c r="S170" s="66"/>
      <c r="T170" s="67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9" t="s">
        <v>156</v>
      </c>
      <c r="AU170" s="19" t="s">
        <v>79</v>
      </c>
    </row>
    <row r="171" spans="1:65" s="2" customFormat="1" ht="16.5" customHeight="1">
      <c r="A171" s="36"/>
      <c r="B171" s="37"/>
      <c r="C171" s="231" t="s">
        <v>328</v>
      </c>
      <c r="D171" s="231" t="s">
        <v>239</v>
      </c>
      <c r="E171" s="232" t="s">
        <v>1326</v>
      </c>
      <c r="F171" s="233" t="s">
        <v>1327</v>
      </c>
      <c r="G171" s="234" t="s">
        <v>294</v>
      </c>
      <c r="H171" s="235">
        <v>20</v>
      </c>
      <c r="I171" s="236"/>
      <c r="J171" s="237">
        <f>ROUND(I171*H171,2)</f>
        <v>0</v>
      </c>
      <c r="K171" s="233" t="s">
        <v>153</v>
      </c>
      <c r="L171" s="238"/>
      <c r="M171" s="239" t="s">
        <v>19</v>
      </c>
      <c r="N171" s="240" t="s">
        <v>43</v>
      </c>
      <c r="O171" s="66"/>
      <c r="P171" s="189">
        <f>O171*H171</f>
        <v>0</v>
      </c>
      <c r="Q171" s="189">
        <v>1E-4</v>
      </c>
      <c r="R171" s="189">
        <f>Q171*H171</f>
        <v>2E-3</v>
      </c>
      <c r="S171" s="189">
        <v>0</v>
      </c>
      <c r="T171" s="190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91" t="s">
        <v>348</v>
      </c>
      <c r="AT171" s="191" t="s">
        <v>239</v>
      </c>
      <c r="AU171" s="191" t="s">
        <v>79</v>
      </c>
      <c r="AY171" s="19" t="s">
        <v>146</v>
      </c>
      <c r="BE171" s="192">
        <f>IF(N171="základní",J171,0)</f>
        <v>0</v>
      </c>
      <c r="BF171" s="192">
        <f>IF(N171="snížená",J171,0)</f>
        <v>0</v>
      </c>
      <c r="BG171" s="192">
        <f>IF(N171="zákl. přenesená",J171,0)</f>
        <v>0</v>
      </c>
      <c r="BH171" s="192">
        <f>IF(N171="sníž. přenesená",J171,0)</f>
        <v>0</v>
      </c>
      <c r="BI171" s="192">
        <f>IF(N171="nulová",J171,0)</f>
        <v>0</v>
      </c>
      <c r="BJ171" s="19" t="s">
        <v>79</v>
      </c>
      <c r="BK171" s="192">
        <f>ROUND(I171*H171,2)</f>
        <v>0</v>
      </c>
      <c r="BL171" s="19" t="s">
        <v>258</v>
      </c>
      <c r="BM171" s="191" t="s">
        <v>1328</v>
      </c>
    </row>
    <row r="172" spans="1:65" s="13" customFormat="1" ht="11.25">
      <c r="B172" s="198"/>
      <c r="C172" s="199"/>
      <c r="D172" s="200" t="s">
        <v>158</v>
      </c>
      <c r="E172" s="201" t="s">
        <v>19</v>
      </c>
      <c r="F172" s="202" t="s">
        <v>1267</v>
      </c>
      <c r="G172" s="199"/>
      <c r="H172" s="201" t="s">
        <v>19</v>
      </c>
      <c r="I172" s="203"/>
      <c r="J172" s="199"/>
      <c r="K172" s="199"/>
      <c r="L172" s="204"/>
      <c r="M172" s="205"/>
      <c r="N172" s="206"/>
      <c r="O172" s="206"/>
      <c r="P172" s="206"/>
      <c r="Q172" s="206"/>
      <c r="R172" s="206"/>
      <c r="S172" s="206"/>
      <c r="T172" s="207"/>
      <c r="AT172" s="208" t="s">
        <v>158</v>
      </c>
      <c r="AU172" s="208" t="s">
        <v>79</v>
      </c>
      <c r="AV172" s="13" t="s">
        <v>79</v>
      </c>
      <c r="AW172" s="13" t="s">
        <v>33</v>
      </c>
      <c r="AX172" s="13" t="s">
        <v>72</v>
      </c>
      <c r="AY172" s="208" t="s">
        <v>146</v>
      </c>
    </row>
    <row r="173" spans="1:65" s="14" customFormat="1" ht="11.25">
      <c r="B173" s="209"/>
      <c r="C173" s="210"/>
      <c r="D173" s="200" t="s">
        <v>158</v>
      </c>
      <c r="E173" s="211" t="s">
        <v>19</v>
      </c>
      <c r="F173" s="212" t="s">
        <v>1329</v>
      </c>
      <c r="G173" s="210"/>
      <c r="H173" s="213">
        <v>20</v>
      </c>
      <c r="I173" s="214"/>
      <c r="J173" s="210"/>
      <c r="K173" s="210"/>
      <c r="L173" s="215"/>
      <c r="M173" s="216"/>
      <c r="N173" s="217"/>
      <c r="O173" s="217"/>
      <c r="P173" s="217"/>
      <c r="Q173" s="217"/>
      <c r="R173" s="217"/>
      <c r="S173" s="217"/>
      <c r="T173" s="218"/>
      <c r="AT173" s="219" t="s">
        <v>158</v>
      </c>
      <c r="AU173" s="219" t="s">
        <v>79</v>
      </c>
      <c r="AV173" s="14" t="s">
        <v>81</v>
      </c>
      <c r="AW173" s="14" t="s">
        <v>33</v>
      </c>
      <c r="AX173" s="14" t="s">
        <v>79</v>
      </c>
      <c r="AY173" s="219" t="s">
        <v>146</v>
      </c>
    </row>
    <row r="174" spans="1:65" s="2" customFormat="1" ht="24.2" customHeight="1">
      <c r="A174" s="36"/>
      <c r="B174" s="37"/>
      <c r="C174" s="180" t="s">
        <v>333</v>
      </c>
      <c r="D174" s="180" t="s">
        <v>149</v>
      </c>
      <c r="E174" s="181" t="s">
        <v>1330</v>
      </c>
      <c r="F174" s="182" t="s">
        <v>1331</v>
      </c>
      <c r="G174" s="183" t="s">
        <v>294</v>
      </c>
      <c r="H174" s="184">
        <v>51</v>
      </c>
      <c r="I174" s="185"/>
      <c r="J174" s="186">
        <f>ROUND(I174*H174,2)</f>
        <v>0</v>
      </c>
      <c r="K174" s="182" t="s">
        <v>153</v>
      </c>
      <c r="L174" s="41"/>
      <c r="M174" s="187" t="s">
        <v>19</v>
      </c>
      <c r="N174" s="188" t="s">
        <v>43</v>
      </c>
      <c r="O174" s="66"/>
      <c r="P174" s="189">
        <f>O174*H174</f>
        <v>0</v>
      </c>
      <c r="Q174" s="189">
        <v>0</v>
      </c>
      <c r="R174" s="189">
        <f>Q174*H174</f>
        <v>0</v>
      </c>
      <c r="S174" s="189">
        <v>0</v>
      </c>
      <c r="T174" s="190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91" t="s">
        <v>258</v>
      </c>
      <c r="AT174" s="191" t="s">
        <v>149</v>
      </c>
      <c r="AU174" s="191" t="s">
        <v>79</v>
      </c>
      <c r="AY174" s="19" t="s">
        <v>146</v>
      </c>
      <c r="BE174" s="192">
        <f>IF(N174="základní",J174,0)</f>
        <v>0</v>
      </c>
      <c r="BF174" s="192">
        <f>IF(N174="snížená",J174,0)</f>
        <v>0</v>
      </c>
      <c r="BG174" s="192">
        <f>IF(N174="zákl. přenesená",J174,0)</f>
        <v>0</v>
      </c>
      <c r="BH174" s="192">
        <f>IF(N174="sníž. přenesená",J174,0)</f>
        <v>0</v>
      </c>
      <c r="BI174" s="192">
        <f>IF(N174="nulová",J174,0)</f>
        <v>0</v>
      </c>
      <c r="BJ174" s="19" t="s">
        <v>79</v>
      </c>
      <c r="BK174" s="192">
        <f>ROUND(I174*H174,2)</f>
        <v>0</v>
      </c>
      <c r="BL174" s="19" t="s">
        <v>258</v>
      </c>
      <c r="BM174" s="191" t="s">
        <v>1332</v>
      </c>
    </row>
    <row r="175" spans="1:65" s="2" customFormat="1" ht="11.25">
      <c r="A175" s="36"/>
      <c r="B175" s="37"/>
      <c r="C175" s="38"/>
      <c r="D175" s="193" t="s">
        <v>156</v>
      </c>
      <c r="E175" s="38"/>
      <c r="F175" s="194" t="s">
        <v>1333</v>
      </c>
      <c r="G175" s="38"/>
      <c r="H175" s="38"/>
      <c r="I175" s="195"/>
      <c r="J175" s="38"/>
      <c r="K175" s="38"/>
      <c r="L175" s="41"/>
      <c r="M175" s="196"/>
      <c r="N175" s="197"/>
      <c r="O175" s="66"/>
      <c r="P175" s="66"/>
      <c r="Q175" s="66"/>
      <c r="R175" s="66"/>
      <c r="S175" s="66"/>
      <c r="T175" s="67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9" t="s">
        <v>156</v>
      </c>
      <c r="AU175" s="19" t="s">
        <v>79</v>
      </c>
    </row>
    <row r="176" spans="1:65" s="2" customFormat="1" ht="16.5" customHeight="1">
      <c r="A176" s="36"/>
      <c r="B176" s="37"/>
      <c r="C176" s="231" t="s">
        <v>338</v>
      </c>
      <c r="D176" s="231" t="s">
        <v>239</v>
      </c>
      <c r="E176" s="232" t="s">
        <v>1334</v>
      </c>
      <c r="F176" s="233" t="s">
        <v>1335</v>
      </c>
      <c r="G176" s="234" t="s">
        <v>294</v>
      </c>
      <c r="H176" s="235">
        <v>51</v>
      </c>
      <c r="I176" s="236"/>
      <c r="J176" s="237">
        <f>ROUND(I176*H176,2)</f>
        <v>0</v>
      </c>
      <c r="K176" s="233" t="s">
        <v>153</v>
      </c>
      <c r="L176" s="238"/>
      <c r="M176" s="239" t="s">
        <v>19</v>
      </c>
      <c r="N176" s="240" t="s">
        <v>43</v>
      </c>
      <c r="O176" s="66"/>
      <c r="P176" s="189">
        <f>O176*H176</f>
        <v>0</v>
      </c>
      <c r="Q176" s="189">
        <v>1.2E-4</v>
      </c>
      <c r="R176" s="189">
        <f>Q176*H176</f>
        <v>6.1200000000000004E-3</v>
      </c>
      <c r="S176" s="189">
        <v>0</v>
      </c>
      <c r="T176" s="190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91" t="s">
        <v>348</v>
      </c>
      <c r="AT176" s="191" t="s">
        <v>239</v>
      </c>
      <c r="AU176" s="191" t="s">
        <v>79</v>
      </c>
      <c r="AY176" s="19" t="s">
        <v>146</v>
      </c>
      <c r="BE176" s="192">
        <f>IF(N176="základní",J176,0)</f>
        <v>0</v>
      </c>
      <c r="BF176" s="192">
        <f>IF(N176="snížená",J176,0)</f>
        <v>0</v>
      </c>
      <c r="BG176" s="192">
        <f>IF(N176="zákl. přenesená",J176,0)</f>
        <v>0</v>
      </c>
      <c r="BH176" s="192">
        <f>IF(N176="sníž. přenesená",J176,0)</f>
        <v>0</v>
      </c>
      <c r="BI176" s="192">
        <f>IF(N176="nulová",J176,0)</f>
        <v>0</v>
      </c>
      <c r="BJ176" s="19" t="s">
        <v>79</v>
      </c>
      <c r="BK176" s="192">
        <f>ROUND(I176*H176,2)</f>
        <v>0</v>
      </c>
      <c r="BL176" s="19" t="s">
        <v>258</v>
      </c>
      <c r="BM176" s="191" t="s">
        <v>1336</v>
      </c>
    </row>
    <row r="177" spans="1:65" s="13" customFormat="1" ht="11.25">
      <c r="B177" s="198"/>
      <c r="C177" s="199"/>
      <c r="D177" s="200" t="s">
        <v>158</v>
      </c>
      <c r="E177" s="201" t="s">
        <v>19</v>
      </c>
      <c r="F177" s="202" t="s">
        <v>1267</v>
      </c>
      <c r="G177" s="199"/>
      <c r="H177" s="201" t="s">
        <v>19</v>
      </c>
      <c r="I177" s="203"/>
      <c r="J177" s="199"/>
      <c r="K177" s="199"/>
      <c r="L177" s="204"/>
      <c r="M177" s="205"/>
      <c r="N177" s="206"/>
      <c r="O177" s="206"/>
      <c r="P177" s="206"/>
      <c r="Q177" s="206"/>
      <c r="R177" s="206"/>
      <c r="S177" s="206"/>
      <c r="T177" s="207"/>
      <c r="AT177" s="208" t="s">
        <v>158</v>
      </c>
      <c r="AU177" s="208" t="s">
        <v>79</v>
      </c>
      <c r="AV177" s="13" t="s">
        <v>79</v>
      </c>
      <c r="AW177" s="13" t="s">
        <v>33</v>
      </c>
      <c r="AX177" s="13" t="s">
        <v>72</v>
      </c>
      <c r="AY177" s="208" t="s">
        <v>146</v>
      </c>
    </row>
    <row r="178" spans="1:65" s="14" customFormat="1" ht="11.25">
      <c r="B178" s="209"/>
      <c r="C178" s="210"/>
      <c r="D178" s="200" t="s">
        <v>158</v>
      </c>
      <c r="E178" s="211" t="s">
        <v>19</v>
      </c>
      <c r="F178" s="212" t="s">
        <v>1337</v>
      </c>
      <c r="G178" s="210"/>
      <c r="H178" s="213">
        <v>51</v>
      </c>
      <c r="I178" s="214"/>
      <c r="J178" s="210"/>
      <c r="K178" s="210"/>
      <c r="L178" s="215"/>
      <c r="M178" s="216"/>
      <c r="N178" s="217"/>
      <c r="O178" s="217"/>
      <c r="P178" s="217"/>
      <c r="Q178" s="217"/>
      <c r="R178" s="217"/>
      <c r="S178" s="217"/>
      <c r="T178" s="218"/>
      <c r="AT178" s="219" t="s">
        <v>158</v>
      </c>
      <c r="AU178" s="219" t="s">
        <v>79</v>
      </c>
      <c r="AV178" s="14" t="s">
        <v>81</v>
      </c>
      <c r="AW178" s="14" t="s">
        <v>33</v>
      </c>
      <c r="AX178" s="14" t="s">
        <v>79</v>
      </c>
      <c r="AY178" s="219" t="s">
        <v>146</v>
      </c>
    </row>
    <row r="179" spans="1:65" s="2" customFormat="1" ht="24.2" customHeight="1">
      <c r="A179" s="36"/>
      <c r="B179" s="37"/>
      <c r="C179" s="180" t="s">
        <v>343</v>
      </c>
      <c r="D179" s="180" t="s">
        <v>149</v>
      </c>
      <c r="E179" s="181" t="s">
        <v>1338</v>
      </c>
      <c r="F179" s="182" t="s">
        <v>1339</v>
      </c>
      <c r="G179" s="183" t="s">
        <v>294</v>
      </c>
      <c r="H179" s="184">
        <v>67</v>
      </c>
      <c r="I179" s="185"/>
      <c r="J179" s="186">
        <f>ROUND(I179*H179,2)</f>
        <v>0</v>
      </c>
      <c r="K179" s="182" t="s">
        <v>153</v>
      </c>
      <c r="L179" s="41"/>
      <c r="M179" s="187" t="s">
        <v>19</v>
      </c>
      <c r="N179" s="188" t="s">
        <v>43</v>
      </c>
      <c r="O179" s="66"/>
      <c r="P179" s="189">
        <f>O179*H179</f>
        <v>0</v>
      </c>
      <c r="Q179" s="189">
        <v>0</v>
      </c>
      <c r="R179" s="189">
        <f>Q179*H179</f>
        <v>0</v>
      </c>
      <c r="S179" s="189">
        <v>0</v>
      </c>
      <c r="T179" s="190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91" t="s">
        <v>258</v>
      </c>
      <c r="AT179" s="191" t="s">
        <v>149</v>
      </c>
      <c r="AU179" s="191" t="s">
        <v>79</v>
      </c>
      <c r="AY179" s="19" t="s">
        <v>146</v>
      </c>
      <c r="BE179" s="192">
        <f>IF(N179="základní",J179,0)</f>
        <v>0</v>
      </c>
      <c r="BF179" s="192">
        <f>IF(N179="snížená",J179,0)</f>
        <v>0</v>
      </c>
      <c r="BG179" s="192">
        <f>IF(N179="zákl. přenesená",J179,0)</f>
        <v>0</v>
      </c>
      <c r="BH179" s="192">
        <f>IF(N179="sníž. přenesená",J179,0)</f>
        <v>0</v>
      </c>
      <c r="BI179" s="192">
        <f>IF(N179="nulová",J179,0)</f>
        <v>0</v>
      </c>
      <c r="BJ179" s="19" t="s">
        <v>79</v>
      </c>
      <c r="BK179" s="192">
        <f>ROUND(I179*H179,2)</f>
        <v>0</v>
      </c>
      <c r="BL179" s="19" t="s">
        <v>258</v>
      </c>
      <c r="BM179" s="191" t="s">
        <v>1340</v>
      </c>
    </row>
    <row r="180" spans="1:65" s="2" customFormat="1" ht="11.25">
      <c r="A180" s="36"/>
      <c r="B180" s="37"/>
      <c r="C180" s="38"/>
      <c r="D180" s="193" t="s">
        <v>156</v>
      </c>
      <c r="E180" s="38"/>
      <c r="F180" s="194" t="s">
        <v>1341</v>
      </c>
      <c r="G180" s="38"/>
      <c r="H180" s="38"/>
      <c r="I180" s="195"/>
      <c r="J180" s="38"/>
      <c r="K180" s="38"/>
      <c r="L180" s="41"/>
      <c r="M180" s="196"/>
      <c r="N180" s="197"/>
      <c r="O180" s="66"/>
      <c r="P180" s="66"/>
      <c r="Q180" s="66"/>
      <c r="R180" s="66"/>
      <c r="S180" s="66"/>
      <c r="T180" s="67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9" t="s">
        <v>156</v>
      </c>
      <c r="AU180" s="19" t="s">
        <v>79</v>
      </c>
    </row>
    <row r="181" spans="1:65" s="2" customFormat="1" ht="16.5" customHeight="1">
      <c r="A181" s="36"/>
      <c r="B181" s="37"/>
      <c r="C181" s="231" t="s">
        <v>348</v>
      </c>
      <c r="D181" s="231" t="s">
        <v>239</v>
      </c>
      <c r="E181" s="232" t="s">
        <v>1342</v>
      </c>
      <c r="F181" s="233" t="s">
        <v>1343</v>
      </c>
      <c r="G181" s="234" t="s">
        <v>294</v>
      </c>
      <c r="H181" s="235">
        <v>67</v>
      </c>
      <c r="I181" s="236"/>
      <c r="J181" s="237">
        <f>ROUND(I181*H181,2)</f>
        <v>0</v>
      </c>
      <c r="K181" s="233" t="s">
        <v>153</v>
      </c>
      <c r="L181" s="238"/>
      <c r="M181" s="239" t="s">
        <v>19</v>
      </c>
      <c r="N181" s="240" t="s">
        <v>43</v>
      </c>
      <c r="O181" s="66"/>
      <c r="P181" s="189">
        <f>O181*H181</f>
        <v>0</v>
      </c>
      <c r="Q181" s="189">
        <v>1.7000000000000001E-4</v>
      </c>
      <c r="R181" s="189">
        <f>Q181*H181</f>
        <v>1.1390000000000001E-2</v>
      </c>
      <c r="S181" s="189">
        <v>0</v>
      </c>
      <c r="T181" s="190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91" t="s">
        <v>348</v>
      </c>
      <c r="AT181" s="191" t="s">
        <v>239</v>
      </c>
      <c r="AU181" s="191" t="s">
        <v>79</v>
      </c>
      <c r="AY181" s="19" t="s">
        <v>146</v>
      </c>
      <c r="BE181" s="192">
        <f>IF(N181="základní",J181,0)</f>
        <v>0</v>
      </c>
      <c r="BF181" s="192">
        <f>IF(N181="snížená",J181,0)</f>
        <v>0</v>
      </c>
      <c r="BG181" s="192">
        <f>IF(N181="zákl. přenesená",J181,0)</f>
        <v>0</v>
      </c>
      <c r="BH181" s="192">
        <f>IF(N181="sníž. přenesená",J181,0)</f>
        <v>0</v>
      </c>
      <c r="BI181" s="192">
        <f>IF(N181="nulová",J181,0)</f>
        <v>0</v>
      </c>
      <c r="BJ181" s="19" t="s">
        <v>79</v>
      </c>
      <c r="BK181" s="192">
        <f>ROUND(I181*H181,2)</f>
        <v>0</v>
      </c>
      <c r="BL181" s="19" t="s">
        <v>258</v>
      </c>
      <c r="BM181" s="191" t="s">
        <v>1344</v>
      </c>
    </row>
    <row r="182" spans="1:65" s="13" customFormat="1" ht="11.25">
      <c r="B182" s="198"/>
      <c r="C182" s="199"/>
      <c r="D182" s="200" t="s">
        <v>158</v>
      </c>
      <c r="E182" s="201" t="s">
        <v>19</v>
      </c>
      <c r="F182" s="202" t="s">
        <v>1267</v>
      </c>
      <c r="G182" s="199"/>
      <c r="H182" s="201" t="s">
        <v>19</v>
      </c>
      <c r="I182" s="203"/>
      <c r="J182" s="199"/>
      <c r="K182" s="199"/>
      <c r="L182" s="204"/>
      <c r="M182" s="205"/>
      <c r="N182" s="206"/>
      <c r="O182" s="206"/>
      <c r="P182" s="206"/>
      <c r="Q182" s="206"/>
      <c r="R182" s="206"/>
      <c r="S182" s="206"/>
      <c r="T182" s="207"/>
      <c r="AT182" s="208" t="s">
        <v>158</v>
      </c>
      <c r="AU182" s="208" t="s">
        <v>79</v>
      </c>
      <c r="AV182" s="13" t="s">
        <v>79</v>
      </c>
      <c r="AW182" s="13" t="s">
        <v>33</v>
      </c>
      <c r="AX182" s="13" t="s">
        <v>72</v>
      </c>
      <c r="AY182" s="208" t="s">
        <v>146</v>
      </c>
    </row>
    <row r="183" spans="1:65" s="14" customFormat="1" ht="11.25">
      <c r="B183" s="209"/>
      <c r="C183" s="210"/>
      <c r="D183" s="200" t="s">
        <v>158</v>
      </c>
      <c r="E183" s="211" t="s">
        <v>19</v>
      </c>
      <c r="F183" s="212" t="s">
        <v>1345</v>
      </c>
      <c r="G183" s="210"/>
      <c r="H183" s="213">
        <v>67</v>
      </c>
      <c r="I183" s="214"/>
      <c r="J183" s="210"/>
      <c r="K183" s="210"/>
      <c r="L183" s="215"/>
      <c r="M183" s="216"/>
      <c r="N183" s="217"/>
      <c r="O183" s="217"/>
      <c r="P183" s="217"/>
      <c r="Q183" s="217"/>
      <c r="R183" s="217"/>
      <c r="S183" s="217"/>
      <c r="T183" s="218"/>
      <c r="AT183" s="219" t="s">
        <v>158</v>
      </c>
      <c r="AU183" s="219" t="s">
        <v>79</v>
      </c>
      <c r="AV183" s="14" t="s">
        <v>81</v>
      </c>
      <c r="AW183" s="14" t="s">
        <v>33</v>
      </c>
      <c r="AX183" s="14" t="s">
        <v>79</v>
      </c>
      <c r="AY183" s="219" t="s">
        <v>146</v>
      </c>
    </row>
    <row r="184" spans="1:65" s="2" customFormat="1" ht="24.2" customHeight="1">
      <c r="A184" s="36"/>
      <c r="B184" s="37"/>
      <c r="C184" s="180" t="s">
        <v>355</v>
      </c>
      <c r="D184" s="180" t="s">
        <v>149</v>
      </c>
      <c r="E184" s="181" t="s">
        <v>1346</v>
      </c>
      <c r="F184" s="182" t="s">
        <v>1347</v>
      </c>
      <c r="G184" s="183" t="s">
        <v>294</v>
      </c>
      <c r="H184" s="184">
        <v>10</v>
      </c>
      <c r="I184" s="185"/>
      <c r="J184" s="186">
        <f>ROUND(I184*H184,2)</f>
        <v>0</v>
      </c>
      <c r="K184" s="182" t="s">
        <v>153</v>
      </c>
      <c r="L184" s="41"/>
      <c r="M184" s="187" t="s">
        <v>19</v>
      </c>
      <c r="N184" s="188" t="s">
        <v>43</v>
      </c>
      <c r="O184" s="66"/>
      <c r="P184" s="189">
        <f>O184*H184</f>
        <v>0</v>
      </c>
      <c r="Q184" s="189">
        <v>0</v>
      </c>
      <c r="R184" s="189">
        <f>Q184*H184</f>
        <v>0</v>
      </c>
      <c r="S184" s="189">
        <v>0</v>
      </c>
      <c r="T184" s="190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91" t="s">
        <v>258</v>
      </c>
      <c r="AT184" s="191" t="s">
        <v>149</v>
      </c>
      <c r="AU184" s="191" t="s">
        <v>79</v>
      </c>
      <c r="AY184" s="19" t="s">
        <v>146</v>
      </c>
      <c r="BE184" s="192">
        <f>IF(N184="základní",J184,0)</f>
        <v>0</v>
      </c>
      <c r="BF184" s="192">
        <f>IF(N184="snížená",J184,0)</f>
        <v>0</v>
      </c>
      <c r="BG184" s="192">
        <f>IF(N184="zákl. přenesená",J184,0)</f>
        <v>0</v>
      </c>
      <c r="BH184" s="192">
        <f>IF(N184="sníž. přenesená",J184,0)</f>
        <v>0</v>
      </c>
      <c r="BI184" s="192">
        <f>IF(N184="nulová",J184,0)</f>
        <v>0</v>
      </c>
      <c r="BJ184" s="19" t="s">
        <v>79</v>
      </c>
      <c r="BK184" s="192">
        <f>ROUND(I184*H184,2)</f>
        <v>0</v>
      </c>
      <c r="BL184" s="19" t="s">
        <v>258</v>
      </c>
      <c r="BM184" s="191" t="s">
        <v>1348</v>
      </c>
    </row>
    <row r="185" spans="1:65" s="2" customFormat="1" ht="11.25">
      <c r="A185" s="36"/>
      <c r="B185" s="37"/>
      <c r="C185" s="38"/>
      <c r="D185" s="193" t="s">
        <v>156</v>
      </c>
      <c r="E185" s="38"/>
      <c r="F185" s="194" t="s">
        <v>1349</v>
      </c>
      <c r="G185" s="38"/>
      <c r="H185" s="38"/>
      <c r="I185" s="195"/>
      <c r="J185" s="38"/>
      <c r="K185" s="38"/>
      <c r="L185" s="41"/>
      <c r="M185" s="196"/>
      <c r="N185" s="197"/>
      <c r="O185" s="66"/>
      <c r="P185" s="66"/>
      <c r="Q185" s="66"/>
      <c r="R185" s="66"/>
      <c r="S185" s="66"/>
      <c r="T185" s="67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9" t="s">
        <v>156</v>
      </c>
      <c r="AU185" s="19" t="s">
        <v>79</v>
      </c>
    </row>
    <row r="186" spans="1:65" s="2" customFormat="1" ht="16.5" customHeight="1">
      <c r="A186" s="36"/>
      <c r="B186" s="37"/>
      <c r="C186" s="231" t="s">
        <v>359</v>
      </c>
      <c r="D186" s="231" t="s">
        <v>239</v>
      </c>
      <c r="E186" s="232" t="s">
        <v>1350</v>
      </c>
      <c r="F186" s="233" t="s">
        <v>1351</v>
      </c>
      <c r="G186" s="234" t="s">
        <v>294</v>
      </c>
      <c r="H186" s="235">
        <v>10</v>
      </c>
      <c r="I186" s="236"/>
      <c r="J186" s="237">
        <f>ROUND(I186*H186,2)</f>
        <v>0</v>
      </c>
      <c r="K186" s="233" t="s">
        <v>153</v>
      </c>
      <c r="L186" s="238"/>
      <c r="M186" s="239" t="s">
        <v>19</v>
      </c>
      <c r="N186" s="240" t="s">
        <v>43</v>
      </c>
      <c r="O186" s="66"/>
      <c r="P186" s="189">
        <f>O186*H186</f>
        <v>0</v>
      </c>
      <c r="Q186" s="189">
        <v>6.4000000000000005E-4</v>
      </c>
      <c r="R186" s="189">
        <f>Q186*H186</f>
        <v>6.4000000000000003E-3</v>
      </c>
      <c r="S186" s="189">
        <v>0</v>
      </c>
      <c r="T186" s="190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91" t="s">
        <v>348</v>
      </c>
      <c r="AT186" s="191" t="s">
        <v>239</v>
      </c>
      <c r="AU186" s="191" t="s">
        <v>79</v>
      </c>
      <c r="AY186" s="19" t="s">
        <v>146</v>
      </c>
      <c r="BE186" s="192">
        <f>IF(N186="základní",J186,0)</f>
        <v>0</v>
      </c>
      <c r="BF186" s="192">
        <f>IF(N186="snížená",J186,0)</f>
        <v>0</v>
      </c>
      <c r="BG186" s="192">
        <f>IF(N186="zákl. přenesená",J186,0)</f>
        <v>0</v>
      </c>
      <c r="BH186" s="192">
        <f>IF(N186="sníž. přenesená",J186,0)</f>
        <v>0</v>
      </c>
      <c r="BI186" s="192">
        <f>IF(N186="nulová",J186,0)</f>
        <v>0</v>
      </c>
      <c r="BJ186" s="19" t="s">
        <v>79</v>
      </c>
      <c r="BK186" s="192">
        <f>ROUND(I186*H186,2)</f>
        <v>0</v>
      </c>
      <c r="BL186" s="19" t="s">
        <v>258</v>
      </c>
      <c r="BM186" s="191" t="s">
        <v>1352</v>
      </c>
    </row>
    <row r="187" spans="1:65" s="13" customFormat="1" ht="11.25">
      <c r="B187" s="198"/>
      <c r="C187" s="199"/>
      <c r="D187" s="200" t="s">
        <v>158</v>
      </c>
      <c r="E187" s="201" t="s">
        <v>19</v>
      </c>
      <c r="F187" s="202" t="s">
        <v>1267</v>
      </c>
      <c r="G187" s="199"/>
      <c r="H187" s="201" t="s">
        <v>19</v>
      </c>
      <c r="I187" s="203"/>
      <c r="J187" s="199"/>
      <c r="K187" s="199"/>
      <c r="L187" s="204"/>
      <c r="M187" s="205"/>
      <c r="N187" s="206"/>
      <c r="O187" s="206"/>
      <c r="P187" s="206"/>
      <c r="Q187" s="206"/>
      <c r="R187" s="206"/>
      <c r="S187" s="206"/>
      <c r="T187" s="207"/>
      <c r="AT187" s="208" t="s">
        <v>158</v>
      </c>
      <c r="AU187" s="208" t="s">
        <v>79</v>
      </c>
      <c r="AV187" s="13" t="s">
        <v>79</v>
      </c>
      <c r="AW187" s="13" t="s">
        <v>33</v>
      </c>
      <c r="AX187" s="13" t="s">
        <v>72</v>
      </c>
      <c r="AY187" s="208" t="s">
        <v>146</v>
      </c>
    </row>
    <row r="188" spans="1:65" s="14" customFormat="1" ht="11.25">
      <c r="B188" s="209"/>
      <c r="C188" s="210"/>
      <c r="D188" s="200" t="s">
        <v>158</v>
      </c>
      <c r="E188" s="211" t="s">
        <v>19</v>
      </c>
      <c r="F188" s="212" t="s">
        <v>209</v>
      </c>
      <c r="G188" s="210"/>
      <c r="H188" s="213">
        <v>10</v>
      </c>
      <c r="I188" s="214"/>
      <c r="J188" s="210"/>
      <c r="K188" s="210"/>
      <c r="L188" s="215"/>
      <c r="M188" s="216"/>
      <c r="N188" s="217"/>
      <c r="O188" s="217"/>
      <c r="P188" s="217"/>
      <c r="Q188" s="217"/>
      <c r="R188" s="217"/>
      <c r="S188" s="217"/>
      <c r="T188" s="218"/>
      <c r="AT188" s="219" t="s">
        <v>158</v>
      </c>
      <c r="AU188" s="219" t="s">
        <v>79</v>
      </c>
      <c r="AV188" s="14" t="s">
        <v>81</v>
      </c>
      <c r="AW188" s="14" t="s">
        <v>33</v>
      </c>
      <c r="AX188" s="14" t="s">
        <v>79</v>
      </c>
      <c r="AY188" s="219" t="s">
        <v>146</v>
      </c>
    </row>
    <row r="189" spans="1:65" s="2" customFormat="1" ht="24.2" customHeight="1">
      <c r="A189" s="36"/>
      <c r="B189" s="37"/>
      <c r="C189" s="180" t="s">
        <v>367</v>
      </c>
      <c r="D189" s="180" t="s">
        <v>149</v>
      </c>
      <c r="E189" s="181" t="s">
        <v>1353</v>
      </c>
      <c r="F189" s="182" t="s">
        <v>1354</v>
      </c>
      <c r="G189" s="183" t="s">
        <v>294</v>
      </c>
      <c r="H189" s="184">
        <v>67</v>
      </c>
      <c r="I189" s="185"/>
      <c r="J189" s="186">
        <f>ROUND(I189*H189,2)</f>
        <v>0</v>
      </c>
      <c r="K189" s="182" t="s">
        <v>153</v>
      </c>
      <c r="L189" s="41"/>
      <c r="M189" s="187" t="s">
        <v>19</v>
      </c>
      <c r="N189" s="188" t="s">
        <v>43</v>
      </c>
      <c r="O189" s="66"/>
      <c r="P189" s="189">
        <f>O189*H189</f>
        <v>0</v>
      </c>
      <c r="Q189" s="189">
        <v>0</v>
      </c>
      <c r="R189" s="189">
        <f>Q189*H189</f>
        <v>0</v>
      </c>
      <c r="S189" s="189">
        <v>0</v>
      </c>
      <c r="T189" s="190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91" t="s">
        <v>258</v>
      </c>
      <c r="AT189" s="191" t="s">
        <v>149</v>
      </c>
      <c r="AU189" s="191" t="s">
        <v>79</v>
      </c>
      <c r="AY189" s="19" t="s">
        <v>146</v>
      </c>
      <c r="BE189" s="192">
        <f>IF(N189="základní",J189,0)</f>
        <v>0</v>
      </c>
      <c r="BF189" s="192">
        <f>IF(N189="snížená",J189,0)</f>
        <v>0</v>
      </c>
      <c r="BG189" s="192">
        <f>IF(N189="zákl. přenesená",J189,0)</f>
        <v>0</v>
      </c>
      <c r="BH189" s="192">
        <f>IF(N189="sníž. přenesená",J189,0)</f>
        <v>0</v>
      </c>
      <c r="BI189" s="192">
        <f>IF(N189="nulová",J189,0)</f>
        <v>0</v>
      </c>
      <c r="BJ189" s="19" t="s">
        <v>79</v>
      </c>
      <c r="BK189" s="192">
        <f>ROUND(I189*H189,2)</f>
        <v>0</v>
      </c>
      <c r="BL189" s="19" t="s">
        <v>258</v>
      </c>
      <c r="BM189" s="191" t="s">
        <v>1355</v>
      </c>
    </row>
    <row r="190" spans="1:65" s="2" customFormat="1" ht="11.25">
      <c r="A190" s="36"/>
      <c r="B190" s="37"/>
      <c r="C190" s="38"/>
      <c r="D190" s="193" t="s">
        <v>156</v>
      </c>
      <c r="E190" s="38"/>
      <c r="F190" s="194" t="s">
        <v>1356</v>
      </c>
      <c r="G190" s="38"/>
      <c r="H190" s="38"/>
      <c r="I190" s="195"/>
      <c r="J190" s="38"/>
      <c r="K190" s="38"/>
      <c r="L190" s="41"/>
      <c r="M190" s="196"/>
      <c r="N190" s="197"/>
      <c r="O190" s="66"/>
      <c r="P190" s="66"/>
      <c r="Q190" s="66"/>
      <c r="R190" s="66"/>
      <c r="S190" s="66"/>
      <c r="T190" s="67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9" t="s">
        <v>156</v>
      </c>
      <c r="AU190" s="19" t="s">
        <v>79</v>
      </c>
    </row>
    <row r="191" spans="1:65" s="2" customFormat="1" ht="16.5" customHeight="1">
      <c r="A191" s="36"/>
      <c r="B191" s="37"/>
      <c r="C191" s="231" t="s">
        <v>373</v>
      </c>
      <c r="D191" s="231" t="s">
        <v>239</v>
      </c>
      <c r="E191" s="232" t="s">
        <v>1357</v>
      </c>
      <c r="F191" s="233" t="s">
        <v>1358</v>
      </c>
      <c r="G191" s="234" t="s">
        <v>294</v>
      </c>
      <c r="H191" s="235">
        <v>67</v>
      </c>
      <c r="I191" s="236"/>
      <c r="J191" s="237">
        <f>ROUND(I191*H191,2)</f>
        <v>0</v>
      </c>
      <c r="K191" s="233" t="s">
        <v>153</v>
      </c>
      <c r="L191" s="238"/>
      <c r="M191" s="239" t="s">
        <v>19</v>
      </c>
      <c r="N191" s="240" t="s">
        <v>43</v>
      </c>
      <c r="O191" s="66"/>
      <c r="P191" s="189">
        <f>O191*H191</f>
        <v>0</v>
      </c>
      <c r="Q191" s="189">
        <v>5.2999999999999998E-4</v>
      </c>
      <c r="R191" s="189">
        <f>Q191*H191</f>
        <v>3.551E-2</v>
      </c>
      <c r="S191" s="189">
        <v>0</v>
      </c>
      <c r="T191" s="190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91" t="s">
        <v>348</v>
      </c>
      <c r="AT191" s="191" t="s">
        <v>239</v>
      </c>
      <c r="AU191" s="191" t="s">
        <v>79</v>
      </c>
      <c r="AY191" s="19" t="s">
        <v>146</v>
      </c>
      <c r="BE191" s="192">
        <f>IF(N191="základní",J191,0)</f>
        <v>0</v>
      </c>
      <c r="BF191" s="192">
        <f>IF(N191="snížená",J191,0)</f>
        <v>0</v>
      </c>
      <c r="BG191" s="192">
        <f>IF(N191="zákl. přenesená",J191,0)</f>
        <v>0</v>
      </c>
      <c r="BH191" s="192">
        <f>IF(N191="sníž. přenesená",J191,0)</f>
        <v>0</v>
      </c>
      <c r="BI191" s="192">
        <f>IF(N191="nulová",J191,0)</f>
        <v>0</v>
      </c>
      <c r="BJ191" s="19" t="s">
        <v>79</v>
      </c>
      <c r="BK191" s="192">
        <f>ROUND(I191*H191,2)</f>
        <v>0</v>
      </c>
      <c r="BL191" s="19" t="s">
        <v>258</v>
      </c>
      <c r="BM191" s="191" t="s">
        <v>1359</v>
      </c>
    </row>
    <row r="192" spans="1:65" s="13" customFormat="1" ht="11.25">
      <c r="B192" s="198"/>
      <c r="C192" s="199"/>
      <c r="D192" s="200" t="s">
        <v>158</v>
      </c>
      <c r="E192" s="201" t="s">
        <v>19</v>
      </c>
      <c r="F192" s="202" t="s">
        <v>1267</v>
      </c>
      <c r="G192" s="199"/>
      <c r="H192" s="201" t="s">
        <v>19</v>
      </c>
      <c r="I192" s="203"/>
      <c r="J192" s="199"/>
      <c r="K192" s="199"/>
      <c r="L192" s="204"/>
      <c r="M192" s="205"/>
      <c r="N192" s="206"/>
      <c r="O192" s="206"/>
      <c r="P192" s="206"/>
      <c r="Q192" s="206"/>
      <c r="R192" s="206"/>
      <c r="S192" s="206"/>
      <c r="T192" s="207"/>
      <c r="AT192" s="208" t="s">
        <v>158</v>
      </c>
      <c r="AU192" s="208" t="s">
        <v>79</v>
      </c>
      <c r="AV192" s="13" t="s">
        <v>79</v>
      </c>
      <c r="AW192" s="13" t="s">
        <v>33</v>
      </c>
      <c r="AX192" s="13" t="s">
        <v>72</v>
      </c>
      <c r="AY192" s="208" t="s">
        <v>146</v>
      </c>
    </row>
    <row r="193" spans="1:65" s="14" customFormat="1" ht="11.25">
      <c r="B193" s="209"/>
      <c r="C193" s="210"/>
      <c r="D193" s="200" t="s">
        <v>158</v>
      </c>
      <c r="E193" s="211" t="s">
        <v>19</v>
      </c>
      <c r="F193" s="212" t="s">
        <v>1345</v>
      </c>
      <c r="G193" s="210"/>
      <c r="H193" s="213">
        <v>67</v>
      </c>
      <c r="I193" s="214"/>
      <c r="J193" s="210"/>
      <c r="K193" s="210"/>
      <c r="L193" s="215"/>
      <c r="M193" s="216"/>
      <c r="N193" s="217"/>
      <c r="O193" s="217"/>
      <c r="P193" s="217"/>
      <c r="Q193" s="217"/>
      <c r="R193" s="217"/>
      <c r="S193" s="217"/>
      <c r="T193" s="218"/>
      <c r="AT193" s="219" t="s">
        <v>158</v>
      </c>
      <c r="AU193" s="219" t="s">
        <v>79</v>
      </c>
      <c r="AV193" s="14" t="s">
        <v>81</v>
      </c>
      <c r="AW193" s="14" t="s">
        <v>33</v>
      </c>
      <c r="AX193" s="14" t="s">
        <v>79</v>
      </c>
      <c r="AY193" s="219" t="s">
        <v>146</v>
      </c>
    </row>
    <row r="194" spans="1:65" s="2" customFormat="1" ht="24.2" customHeight="1">
      <c r="A194" s="36"/>
      <c r="B194" s="37"/>
      <c r="C194" s="180" t="s">
        <v>379</v>
      </c>
      <c r="D194" s="180" t="s">
        <v>149</v>
      </c>
      <c r="E194" s="181" t="s">
        <v>1360</v>
      </c>
      <c r="F194" s="182" t="s">
        <v>1361</v>
      </c>
      <c r="G194" s="183" t="s">
        <v>294</v>
      </c>
      <c r="H194" s="184">
        <v>25</v>
      </c>
      <c r="I194" s="185"/>
      <c r="J194" s="186">
        <f>ROUND(I194*H194,2)</f>
        <v>0</v>
      </c>
      <c r="K194" s="182" t="s">
        <v>153</v>
      </c>
      <c r="L194" s="41"/>
      <c r="M194" s="187" t="s">
        <v>19</v>
      </c>
      <c r="N194" s="188" t="s">
        <v>43</v>
      </c>
      <c r="O194" s="66"/>
      <c r="P194" s="189">
        <f>O194*H194</f>
        <v>0</v>
      </c>
      <c r="Q194" s="189">
        <v>0</v>
      </c>
      <c r="R194" s="189">
        <f>Q194*H194</f>
        <v>0</v>
      </c>
      <c r="S194" s="189">
        <v>0</v>
      </c>
      <c r="T194" s="190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91" t="s">
        <v>258</v>
      </c>
      <c r="AT194" s="191" t="s">
        <v>149</v>
      </c>
      <c r="AU194" s="191" t="s">
        <v>79</v>
      </c>
      <c r="AY194" s="19" t="s">
        <v>146</v>
      </c>
      <c r="BE194" s="192">
        <f>IF(N194="základní",J194,0)</f>
        <v>0</v>
      </c>
      <c r="BF194" s="192">
        <f>IF(N194="snížená",J194,0)</f>
        <v>0</v>
      </c>
      <c r="BG194" s="192">
        <f>IF(N194="zákl. přenesená",J194,0)</f>
        <v>0</v>
      </c>
      <c r="BH194" s="192">
        <f>IF(N194="sníž. přenesená",J194,0)</f>
        <v>0</v>
      </c>
      <c r="BI194" s="192">
        <f>IF(N194="nulová",J194,0)</f>
        <v>0</v>
      </c>
      <c r="BJ194" s="19" t="s">
        <v>79</v>
      </c>
      <c r="BK194" s="192">
        <f>ROUND(I194*H194,2)</f>
        <v>0</v>
      </c>
      <c r="BL194" s="19" t="s">
        <v>258</v>
      </c>
      <c r="BM194" s="191" t="s">
        <v>1362</v>
      </c>
    </row>
    <row r="195" spans="1:65" s="2" customFormat="1" ht="11.25">
      <c r="A195" s="36"/>
      <c r="B195" s="37"/>
      <c r="C195" s="38"/>
      <c r="D195" s="193" t="s">
        <v>156</v>
      </c>
      <c r="E195" s="38"/>
      <c r="F195" s="194" t="s">
        <v>1363</v>
      </c>
      <c r="G195" s="38"/>
      <c r="H195" s="38"/>
      <c r="I195" s="195"/>
      <c r="J195" s="38"/>
      <c r="K195" s="38"/>
      <c r="L195" s="41"/>
      <c r="M195" s="196"/>
      <c r="N195" s="197"/>
      <c r="O195" s="66"/>
      <c r="P195" s="66"/>
      <c r="Q195" s="66"/>
      <c r="R195" s="66"/>
      <c r="S195" s="66"/>
      <c r="T195" s="67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9" t="s">
        <v>156</v>
      </c>
      <c r="AU195" s="19" t="s">
        <v>79</v>
      </c>
    </row>
    <row r="196" spans="1:65" s="2" customFormat="1" ht="16.5" customHeight="1">
      <c r="A196" s="36"/>
      <c r="B196" s="37"/>
      <c r="C196" s="231" t="s">
        <v>384</v>
      </c>
      <c r="D196" s="231" t="s">
        <v>239</v>
      </c>
      <c r="E196" s="232" t="s">
        <v>1364</v>
      </c>
      <c r="F196" s="233" t="s">
        <v>1365</v>
      </c>
      <c r="G196" s="234" t="s">
        <v>294</v>
      </c>
      <c r="H196" s="235">
        <v>25</v>
      </c>
      <c r="I196" s="236"/>
      <c r="J196" s="237">
        <f>ROUND(I196*H196,2)</f>
        <v>0</v>
      </c>
      <c r="K196" s="233" t="s">
        <v>188</v>
      </c>
      <c r="L196" s="238"/>
      <c r="M196" s="239" t="s">
        <v>19</v>
      </c>
      <c r="N196" s="240" t="s">
        <v>43</v>
      </c>
      <c r="O196" s="66"/>
      <c r="P196" s="189">
        <f>O196*H196</f>
        <v>0</v>
      </c>
      <c r="Q196" s="189">
        <v>0</v>
      </c>
      <c r="R196" s="189">
        <f>Q196*H196</f>
        <v>0</v>
      </c>
      <c r="S196" s="189">
        <v>0</v>
      </c>
      <c r="T196" s="190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91" t="s">
        <v>348</v>
      </c>
      <c r="AT196" s="191" t="s">
        <v>239</v>
      </c>
      <c r="AU196" s="191" t="s">
        <v>79</v>
      </c>
      <c r="AY196" s="19" t="s">
        <v>146</v>
      </c>
      <c r="BE196" s="192">
        <f>IF(N196="základní",J196,0)</f>
        <v>0</v>
      </c>
      <c r="BF196" s="192">
        <f>IF(N196="snížená",J196,0)</f>
        <v>0</v>
      </c>
      <c r="BG196" s="192">
        <f>IF(N196="zákl. přenesená",J196,0)</f>
        <v>0</v>
      </c>
      <c r="BH196" s="192">
        <f>IF(N196="sníž. přenesená",J196,0)</f>
        <v>0</v>
      </c>
      <c r="BI196" s="192">
        <f>IF(N196="nulová",J196,0)</f>
        <v>0</v>
      </c>
      <c r="BJ196" s="19" t="s">
        <v>79</v>
      </c>
      <c r="BK196" s="192">
        <f>ROUND(I196*H196,2)</f>
        <v>0</v>
      </c>
      <c r="BL196" s="19" t="s">
        <v>258</v>
      </c>
      <c r="BM196" s="191" t="s">
        <v>1366</v>
      </c>
    </row>
    <row r="197" spans="1:65" s="13" customFormat="1" ht="11.25">
      <c r="B197" s="198"/>
      <c r="C197" s="199"/>
      <c r="D197" s="200" t="s">
        <v>158</v>
      </c>
      <c r="E197" s="201" t="s">
        <v>19</v>
      </c>
      <c r="F197" s="202" t="s">
        <v>1267</v>
      </c>
      <c r="G197" s="199"/>
      <c r="H197" s="201" t="s">
        <v>19</v>
      </c>
      <c r="I197" s="203"/>
      <c r="J197" s="199"/>
      <c r="K197" s="199"/>
      <c r="L197" s="204"/>
      <c r="M197" s="205"/>
      <c r="N197" s="206"/>
      <c r="O197" s="206"/>
      <c r="P197" s="206"/>
      <c r="Q197" s="206"/>
      <c r="R197" s="206"/>
      <c r="S197" s="206"/>
      <c r="T197" s="207"/>
      <c r="AT197" s="208" t="s">
        <v>158</v>
      </c>
      <c r="AU197" s="208" t="s">
        <v>79</v>
      </c>
      <c r="AV197" s="13" t="s">
        <v>79</v>
      </c>
      <c r="AW197" s="13" t="s">
        <v>33</v>
      </c>
      <c r="AX197" s="13" t="s">
        <v>72</v>
      </c>
      <c r="AY197" s="208" t="s">
        <v>146</v>
      </c>
    </row>
    <row r="198" spans="1:65" s="14" customFormat="1" ht="11.25">
      <c r="B198" s="209"/>
      <c r="C198" s="210"/>
      <c r="D198" s="200" t="s">
        <v>158</v>
      </c>
      <c r="E198" s="211" t="s">
        <v>19</v>
      </c>
      <c r="F198" s="212" t="s">
        <v>308</v>
      </c>
      <c r="G198" s="210"/>
      <c r="H198" s="213">
        <v>25</v>
      </c>
      <c r="I198" s="214"/>
      <c r="J198" s="210"/>
      <c r="K198" s="210"/>
      <c r="L198" s="215"/>
      <c r="M198" s="216"/>
      <c r="N198" s="217"/>
      <c r="O198" s="217"/>
      <c r="P198" s="217"/>
      <c r="Q198" s="217"/>
      <c r="R198" s="217"/>
      <c r="S198" s="217"/>
      <c r="T198" s="218"/>
      <c r="AT198" s="219" t="s">
        <v>158</v>
      </c>
      <c r="AU198" s="219" t="s">
        <v>79</v>
      </c>
      <c r="AV198" s="14" t="s">
        <v>81</v>
      </c>
      <c r="AW198" s="14" t="s">
        <v>33</v>
      </c>
      <c r="AX198" s="14" t="s">
        <v>79</v>
      </c>
      <c r="AY198" s="219" t="s">
        <v>146</v>
      </c>
    </row>
    <row r="199" spans="1:65" s="2" customFormat="1" ht="21.75" customHeight="1">
      <c r="A199" s="36"/>
      <c r="B199" s="37"/>
      <c r="C199" s="180" t="s">
        <v>394</v>
      </c>
      <c r="D199" s="180" t="s">
        <v>149</v>
      </c>
      <c r="E199" s="181" t="s">
        <v>1367</v>
      </c>
      <c r="F199" s="182" t="s">
        <v>1368</v>
      </c>
      <c r="G199" s="183" t="s">
        <v>227</v>
      </c>
      <c r="H199" s="184">
        <v>120</v>
      </c>
      <c r="I199" s="185"/>
      <c r="J199" s="186">
        <f>ROUND(I199*H199,2)</f>
        <v>0</v>
      </c>
      <c r="K199" s="182" t="s">
        <v>153</v>
      </c>
      <c r="L199" s="41"/>
      <c r="M199" s="187" t="s">
        <v>19</v>
      </c>
      <c r="N199" s="188" t="s">
        <v>43</v>
      </c>
      <c r="O199" s="66"/>
      <c r="P199" s="189">
        <f>O199*H199</f>
        <v>0</v>
      </c>
      <c r="Q199" s="189">
        <v>0</v>
      </c>
      <c r="R199" s="189">
        <f>Q199*H199</f>
        <v>0</v>
      </c>
      <c r="S199" s="189">
        <v>0</v>
      </c>
      <c r="T199" s="190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91" t="s">
        <v>548</v>
      </c>
      <c r="AT199" s="191" t="s">
        <v>149</v>
      </c>
      <c r="AU199" s="191" t="s">
        <v>79</v>
      </c>
      <c r="AY199" s="19" t="s">
        <v>146</v>
      </c>
      <c r="BE199" s="192">
        <f>IF(N199="základní",J199,0)</f>
        <v>0</v>
      </c>
      <c r="BF199" s="192">
        <f>IF(N199="snížená",J199,0)</f>
        <v>0</v>
      </c>
      <c r="BG199" s="192">
        <f>IF(N199="zákl. přenesená",J199,0)</f>
        <v>0</v>
      </c>
      <c r="BH199" s="192">
        <f>IF(N199="sníž. přenesená",J199,0)</f>
        <v>0</v>
      </c>
      <c r="BI199" s="192">
        <f>IF(N199="nulová",J199,0)</f>
        <v>0</v>
      </c>
      <c r="BJ199" s="19" t="s">
        <v>79</v>
      </c>
      <c r="BK199" s="192">
        <f>ROUND(I199*H199,2)</f>
        <v>0</v>
      </c>
      <c r="BL199" s="19" t="s">
        <v>548</v>
      </c>
      <c r="BM199" s="191" t="s">
        <v>1369</v>
      </c>
    </row>
    <row r="200" spans="1:65" s="2" customFormat="1" ht="11.25">
      <c r="A200" s="36"/>
      <c r="B200" s="37"/>
      <c r="C200" s="38"/>
      <c r="D200" s="193" t="s">
        <v>156</v>
      </c>
      <c r="E200" s="38"/>
      <c r="F200" s="194" t="s">
        <v>1370</v>
      </c>
      <c r="G200" s="38"/>
      <c r="H200" s="38"/>
      <c r="I200" s="195"/>
      <c r="J200" s="38"/>
      <c r="K200" s="38"/>
      <c r="L200" s="41"/>
      <c r="M200" s="196"/>
      <c r="N200" s="197"/>
      <c r="O200" s="66"/>
      <c r="P200" s="66"/>
      <c r="Q200" s="66"/>
      <c r="R200" s="66"/>
      <c r="S200" s="66"/>
      <c r="T200" s="67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9" t="s">
        <v>156</v>
      </c>
      <c r="AU200" s="19" t="s">
        <v>79</v>
      </c>
    </row>
    <row r="201" spans="1:65" s="13" customFormat="1" ht="11.25">
      <c r="B201" s="198"/>
      <c r="C201" s="199"/>
      <c r="D201" s="200" t="s">
        <v>158</v>
      </c>
      <c r="E201" s="201" t="s">
        <v>19</v>
      </c>
      <c r="F201" s="202" t="s">
        <v>1267</v>
      </c>
      <c r="G201" s="199"/>
      <c r="H201" s="201" t="s">
        <v>19</v>
      </c>
      <c r="I201" s="203"/>
      <c r="J201" s="199"/>
      <c r="K201" s="199"/>
      <c r="L201" s="204"/>
      <c r="M201" s="205"/>
      <c r="N201" s="206"/>
      <c r="O201" s="206"/>
      <c r="P201" s="206"/>
      <c r="Q201" s="206"/>
      <c r="R201" s="206"/>
      <c r="S201" s="206"/>
      <c r="T201" s="207"/>
      <c r="AT201" s="208" t="s">
        <v>158</v>
      </c>
      <c r="AU201" s="208" t="s">
        <v>79</v>
      </c>
      <c r="AV201" s="13" t="s">
        <v>79</v>
      </c>
      <c r="AW201" s="13" t="s">
        <v>33</v>
      </c>
      <c r="AX201" s="13" t="s">
        <v>72</v>
      </c>
      <c r="AY201" s="208" t="s">
        <v>146</v>
      </c>
    </row>
    <row r="202" spans="1:65" s="14" customFormat="1" ht="11.25">
      <c r="B202" s="209"/>
      <c r="C202" s="210"/>
      <c r="D202" s="200" t="s">
        <v>158</v>
      </c>
      <c r="E202" s="211" t="s">
        <v>19</v>
      </c>
      <c r="F202" s="212" t="s">
        <v>892</v>
      </c>
      <c r="G202" s="210"/>
      <c r="H202" s="213">
        <v>120</v>
      </c>
      <c r="I202" s="214"/>
      <c r="J202" s="210"/>
      <c r="K202" s="210"/>
      <c r="L202" s="215"/>
      <c r="M202" s="216"/>
      <c r="N202" s="217"/>
      <c r="O202" s="217"/>
      <c r="P202" s="217"/>
      <c r="Q202" s="217"/>
      <c r="R202" s="217"/>
      <c r="S202" s="217"/>
      <c r="T202" s="218"/>
      <c r="AT202" s="219" t="s">
        <v>158</v>
      </c>
      <c r="AU202" s="219" t="s">
        <v>79</v>
      </c>
      <c r="AV202" s="14" t="s">
        <v>81</v>
      </c>
      <c r="AW202" s="14" t="s">
        <v>33</v>
      </c>
      <c r="AX202" s="14" t="s">
        <v>79</v>
      </c>
      <c r="AY202" s="219" t="s">
        <v>146</v>
      </c>
    </row>
    <row r="203" spans="1:65" s="2" customFormat="1" ht="21.75" customHeight="1">
      <c r="A203" s="36"/>
      <c r="B203" s="37"/>
      <c r="C203" s="180" t="s">
        <v>400</v>
      </c>
      <c r="D203" s="180" t="s">
        <v>149</v>
      </c>
      <c r="E203" s="181" t="s">
        <v>1371</v>
      </c>
      <c r="F203" s="182" t="s">
        <v>1372</v>
      </c>
      <c r="G203" s="183" t="s">
        <v>227</v>
      </c>
      <c r="H203" s="184">
        <v>40</v>
      </c>
      <c r="I203" s="185"/>
      <c r="J203" s="186">
        <f>ROUND(I203*H203,2)</f>
        <v>0</v>
      </c>
      <c r="K203" s="182" t="s">
        <v>153</v>
      </c>
      <c r="L203" s="41"/>
      <c r="M203" s="187" t="s">
        <v>19</v>
      </c>
      <c r="N203" s="188" t="s">
        <v>43</v>
      </c>
      <c r="O203" s="66"/>
      <c r="P203" s="189">
        <f>O203*H203</f>
        <v>0</v>
      </c>
      <c r="Q203" s="189">
        <v>0</v>
      </c>
      <c r="R203" s="189">
        <f>Q203*H203</f>
        <v>0</v>
      </c>
      <c r="S203" s="189">
        <v>0</v>
      </c>
      <c r="T203" s="190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91" t="s">
        <v>548</v>
      </c>
      <c r="AT203" s="191" t="s">
        <v>149</v>
      </c>
      <c r="AU203" s="191" t="s">
        <v>79</v>
      </c>
      <c r="AY203" s="19" t="s">
        <v>146</v>
      </c>
      <c r="BE203" s="192">
        <f>IF(N203="základní",J203,0)</f>
        <v>0</v>
      </c>
      <c r="BF203" s="192">
        <f>IF(N203="snížená",J203,0)</f>
        <v>0</v>
      </c>
      <c r="BG203" s="192">
        <f>IF(N203="zákl. přenesená",J203,0)</f>
        <v>0</v>
      </c>
      <c r="BH203" s="192">
        <f>IF(N203="sníž. přenesená",J203,0)</f>
        <v>0</v>
      </c>
      <c r="BI203" s="192">
        <f>IF(N203="nulová",J203,0)</f>
        <v>0</v>
      </c>
      <c r="BJ203" s="19" t="s">
        <v>79</v>
      </c>
      <c r="BK203" s="192">
        <f>ROUND(I203*H203,2)</f>
        <v>0</v>
      </c>
      <c r="BL203" s="19" t="s">
        <v>548</v>
      </c>
      <c r="BM203" s="191" t="s">
        <v>1373</v>
      </c>
    </row>
    <row r="204" spans="1:65" s="2" customFormat="1" ht="11.25">
      <c r="A204" s="36"/>
      <c r="B204" s="37"/>
      <c r="C204" s="38"/>
      <c r="D204" s="193" t="s">
        <v>156</v>
      </c>
      <c r="E204" s="38"/>
      <c r="F204" s="194" t="s">
        <v>1374</v>
      </c>
      <c r="G204" s="38"/>
      <c r="H204" s="38"/>
      <c r="I204" s="195"/>
      <c r="J204" s="38"/>
      <c r="K204" s="38"/>
      <c r="L204" s="41"/>
      <c r="M204" s="196"/>
      <c r="N204" s="197"/>
      <c r="O204" s="66"/>
      <c r="P204" s="66"/>
      <c r="Q204" s="66"/>
      <c r="R204" s="66"/>
      <c r="S204" s="66"/>
      <c r="T204" s="67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9" t="s">
        <v>156</v>
      </c>
      <c r="AU204" s="19" t="s">
        <v>79</v>
      </c>
    </row>
    <row r="205" spans="1:65" s="13" customFormat="1" ht="11.25">
      <c r="B205" s="198"/>
      <c r="C205" s="199"/>
      <c r="D205" s="200" t="s">
        <v>158</v>
      </c>
      <c r="E205" s="201" t="s">
        <v>19</v>
      </c>
      <c r="F205" s="202" t="s">
        <v>1267</v>
      </c>
      <c r="G205" s="199"/>
      <c r="H205" s="201" t="s">
        <v>19</v>
      </c>
      <c r="I205" s="203"/>
      <c r="J205" s="199"/>
      <c r="K205" s="199"/>
      <c r="L205" s="204"/>
      <c r="M205" s="205"/>
      <c r="N205" s="206"/>
      <c r="O205" s="206"/>
      <c r="P205" s="206"/>
      <c r="Q205" s="206"/>
      <c r="R205" s="206"/>
      <c r="S205" s="206"/>
      <c r="T205" s="207"/>
      <c r="AT205" s="208" t="s">
        <v>158</v>
      </c>
      <c r="AU205" s="208" t="s">
        <v>79</v>
      </c>
      <c r="AV205" s="13" t="s">
        <v>79</v>
      </c>
      <c r="AW205" s="13" t="s">
        <v>33</v>
      </c>
      <c r="AX205" s="13" t="s">
        <v>72</v>
      </c>
      <c r="AY205" s="208" t="s">
        <v>146</v>
      </c>
    </row>
    <row r="206" spans="1:65" s="14" customFormat="1" ht="11.25">
      <c r="B206" s="209"/>
      <c r="C206" s="210"/>
      <c r="D206" s="200" t="s">
        <v>158</v>
      </c>
      <c r="E206" s="211" t="s">
        <v>19</v>
      </c>
      <c r="F206" s="212" t="s">
        <v>400</v>
      </c>
      <c r="G206" s="210"/>
      <c r="H206" s="213">
        <v>40</v>
      </c>
      <c r="I206" s="214"/>
      <c r="J206" s="210"/>
      <c r="K206" s="210"/>
      <c r="L206" s="215"/>
      <c r="M206" s="216"/>
      <c r="N206" s="217"/>
      <c r="O206" s="217"/>
      <c r="P206" s="217"/>
      <c r="Q206" s="217"/>
      <c r="R206" s="217"/>
      <c r="S206" s="217"/>
      <c r="T206" s="218"/>
      <c r="AT206" s="219" t="s">
        <v>158</v>
      </c>
      <c r="AU206" s="219" t="s">
        <v>79</v>
      </c>
      <c r="AV206" s="14" t="s">
        <v>81</v>
      </c>
      <c r="AW206" s="14" t="s">
        <v>33</v>
      </c>
      <c r="AX206" s="14" t="s">
        <v>79</v>
      </c>
      <c r="AY206" s="219" t="s">
        <v>146</v>
      </c>
    </row>
    <row r="207" spans="1:65" s="2" customFormat="1" ht="21.75" customHeight="1">
      <c r="A207" s="36"/>
      <c r="B207" s="37"/>
      <c r="C207" s="180" t="s">
        <v>407</v>
      </c>
      <c r="D207" s="180" t="s">
        <v>149</v>
      </c>
      <c r="E207" s="181" t="s">
        <v>1375</v>
      </c>
      <c r="F207" s="182" t="s">
        <v>1376</v>
      </c>
      <c r="G207" s="183" t="s">
        <v>227</v>
      </c>
      <c r="H207" s="184">
        <v>20</v>
      </c>
      <c r="I207" s="185"/>
      <c r="J207" s="186">
        <f>ROUND(I207*H207,2)</f>
        <v>0</v>
      </c>
      <c r="K207" s="182" t="s">
        <v>153</v>
      </c>
      <c r="L207" s="41"/>
      <c r="M207" s="187" t="s">
        <v>19</v>
      </c>
      <c r="N207" s="188" t="s">
        <v>43</v>
      </c>
      <c r="O207" s="66"/>
      <c r="P207" s="189">
        <f>O207*H207</f>
        <v>0</v>
      </c>
      <c r="Q207" s="189">
        <v>0</v>
      </c>
      <c r="R207" s="189">
        <f>Q207*H207</f>
        <v>0</v>
      </c>
      <c r="S207" s="189">
        <v>0</v>
      </c>
      <c r="T207" s="190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91" t="s">
        <v>548</v>
      </c>
      <c r="AT207" s="191" t="s">
        <v>149</v>
      </c>
      <c r="AU207" s="191" t="s">
        <v>79</v>
      </c>
      <c r="AY207" s="19" t="s">
        <v>146</v>
      </c>
      <c r="BE207" s="192">
        <f>IF(N207="základní",J207,0)</f>
        <v>0</v>
      </c>
      <c r="BF207" s="192">
        <f>IF(N207="snížená",J207,0)</f>
        <v>0</v>
      </c>
      <c r="BG207" s="192">
        <f>IF(N207="zákl. přenesená",J207,0)</f>
        <v>0</v>
      </c>
      <c r="BH207" s="192">
        <f>IF(N207="sníž. přenesená",J207,0)</f>
        <v>0</v>
      </c>
      <c r="BI207" s="192">
        <f>IF(N207="nulová",J207,0)</f>
        <v>0</v>
      </c>
      <c r="BJ207" s="19" t="s">
        <v>79</v>
      </c>
      <c r="BK207" s="192">
        <f>ROUND(I207*H207,2)</f>
        <v>0</v>
      </c>
      <c r="BL207" s="19" t="s">
        <v>548</v>
      </c>
      <c r="BM207" s="191" t="s">
        <v>1377</v>
      </c>
    </row>
    <row r="208" spans="1:65" s="2" customFormat="1" ht="11.25">
      <c r="A208" s="36"/>
      <c r="B208" s="37"/>
      <c r="C208" s="38"/>
      <c r="D208" s="193" t="s">
        <v>156</v>
      </c>
      <c r="E208" s="38"/>
      <c r="F208" s="194" t="s">
        <v>1378</v>
      </c>
      <c r="G208" s="38"/>
      <c r="H208" s="38"/>
      <c r="I208" s="195"/>
      <c r="J208" s="38"/>
      <c r="K208" s="38"/>
      <c r="L208" s="41"/>
      <c r="M208" s="196"/>
      <c r="N208" s="197"/>
      <c r="O208" s="66"/>
      <c r="P208" s="66"/>
      <c r="Q208" s="66"/>
      <c r="R208" s="66"/>
      <c r="S208" s="66"/>
      <c r="T208" s="67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9" t="s">
        <v>156</v>
      </c>
      <c r="AU208" s="19" t="s">
        <v>79</v>
      </c>
    </row>
    <row r="209" spans="1:65" s="13" customFormat="1" ht="11.25">
      <c r="B209" s="198"/>
      <c r="C209" s="199"/>
      <c r="D209" s="200" t="s">
        <v>158</v>
      </c>
      <c r="E209" s="201" t="s">
        <v>19</v>
      </c>
      <c r="F209" s="202" t="s">
        <v>1267</v>
      </c>
      <c r="G209" s="199"/>
      <c r="H209" s="201" t="s">
        <v>19</v>
      </c>
      <c r="I209" s="203"/>
      <c r="J209" s="199"/>
      <c r="K209" s="199"/>
      <c r="L209" s="204"/>
      <c r="M209" s="205"/>
      <c r="N209" s="206"/>
      <c r="O209" s="206"/>
      <c r="P209" s="206"/>
      <c r="Q209" s="206"/>
      <c r="R209" s="206"/>
      <c r="S209" s="206"/>
      <c r="T209" s="207"/>
      <c r="AT209" s="208" t="s">
        <v>158</v>
      </c>
      <c r="AU209" s="208" t="s">
        <v>79</v>
      </c>
      <c r="AV209" s="13" t="s">
        <v>79</v>
      </c>
      <c r="AW209" s="13" t="s">
        <v>33</v>
      </c>
      <c r="AX209" s="13" t="s">
        <v>72</v>
      </c>
      <c r="AY209" s="208" t="s">
        <v>146</v>
      </c>
    </row>
    <row r="210" spans="1:65" s="14" customFormat="1" ht="11.25">
      <c r="B210" s="209"/>
      <c r="C210" s="210"/>
      <c r="D210" s="200" t="s">
        <v>158</v>
      </c>
      <c r="E210" s="211" t="s">
        <v>19</v>
      </c>
      <c r="F210" s="212" t="s">
        <v>282</v>
      </c>
      <c r="G210" s="210"/>
      <c r="H210" s="213">
        <v>20</v>
      </c>
      <c r="I210" s="214"/>
      <c r="J210" s="210"/>
      <c r="K210" s="210"/>
      <c r="L210" s="215"/>
      <c r="M210" s="216"/>
      <c r="N210" s="217"/>
      <c r="O210" s="217"/>
      <c r="P210" s="217"/>
      <c r="Q210" s="217"/>
      <c r="R210" s="217"/>
      <c r="S210" s="217"/>
      <c r="T210" s="218"/>
      <c r="AT210" s="219" t="s">
        <v>158</v>
      </c>
      <c r="AU210" s="219" t="s">
        <v>79</v>
      </c>
      <c r="AV210" s="14" t="s">
        <v>81</v>
      </c>
      <c r="AW210" s="14" t="s">
        <v>33</v>
      </c>
      <c r="AX210" s="14" t="s">
        <v>79</v>
      </c>
      <c r="AY210" s="219" t="s">
        <v>146</v>
      </c>
    </row>
    <row r="211" spans="1:65" s="2" customFormat="1" ht="24.2" customHeight="1">
      <c r="A211" s="36"/>
      <c r="B211" s="37"/>
      <c r="C211" s="180" t="s">
        <v>412</v>
      </c>
      <c r="D211" s="180" t="s">
        <v>149</v>
      </c>
      <c r="E211" s="181" t="s">
        <v>1379</v>
      </c>
      <c r="F211" s="182" t="s">
        <v>1380</v>
      </c>
      <c r="G211" s="183" t="s">
        <v>294</v>
      </c>
      <c r="H211" s="184">
        <v>8</v>
      </c>
      <c r="I211" s="185"/>
      <c r="J211" s="186">
        <f>ROUND(I211*H211,2)</f>
        <v>0</v>
      </c>
      <c r="K211" s="182" t="s">
        <v>153</v>
      </c>
      <c r="L211" s="41"/>
      <c r="M211" s="187" t="s">
        <v>19</v>
      </c>
      <c r="N211" s="188" t="s">
        <v>43</v>
      </c>
      <c r="O211" s="66"/>
      <c r="P211" s="189">
        <f>O211*H211</f>
        <v>0</v>
      </c>
      <c r="Q211" s="189">
        <v>0</v>
      </c>
      <c r="R211" s="189">
        <f>Q211*H211</f>
        <v>0</v>
      </c>
      <c r="S211" s="189">
        <v>0</v>
      </c>
      <c r="T211" s="190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91" t="s">
        <v>548</v>
      </c>
      <c r="AT211" s="191" t="s">
        <v>149</v>
      </c>
      <c r="AU211" s="191" t="s">
        <v>79</v>
      </c>
      <c r="AY211" s="19" t="s">
        <v>146</v>
      </c>
      <c r="BE211" s="192">
        <f>IF(N211="základní",J211,0)</f>
        <v>0</v>
      </c>
      <c r="BF211" s="192">
        <f>IF(N211="snížená",J211,0)</f>
        <v>0</v>
      </c>
      <c r="BG211" s="192">
        <f>IF(N211="zákl. přenesená",J211,0)</f>
        <v>0</v>
      </c>
      <c r="BH211" s="192">
        <f>IF(N211="sníž. přenesená",J211,0)</f>
        <v>0</v>
      </c>
      <c r="BI211" s="192">
        <f>IF(N211="nulová",J211,0)</f>
        <v>0</v>
      </c>
      <c r="BJ211" s="19" t="s">
        <v>79</v>
      </c>
      <c r="BK211" s="192">
        <f>ROUND(I211*H211,2)</f>
        <v>0</v>
      </c>
      <c r="BL211" s="19" t="s">
        <v>548</v>
      </c>
      <c r="BM211" s="191" t="s">
        <v>1381</v>
      </c>
    </row>
    <row r="212" spans="1:65" s="2" customFormat="1" ht="11.25">
      <c r="A212" s="36"/>
      <c r="B212" s="37"/>
      <c r="C212" s="38"/>
      <c r="D212" s="193" t="s">
        <v>156</v>
      </c>
      <c r="E212" s="38"/>
      <c r="F212" s="194" t="s">
        <v>1382</v>
      </c>
      <c r="G212" s="38"/>
      <c r="H212" s="38"/>
      <c r="I212" s="195"/>
      <c r="J212" s="38"/>
      <c r="K212" s="38"/>
      <c r="L212" s="41"/>
      <c r="M212" s="196"/>
      <c r="N212" s="197"/>
      <c r="O212" s="66"/>
      <c r="P212" s="66"/>
      <c r="Q212" s="66"/>
      <c r="R212" s="66"/>
      <c r="S212" s="66"/>
      <c r="T212" s="67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9" t="s">
        <v>156</v>
      </c>
      <c r="AU212" s="19" t="s">
        <v>79</v>
      </c>
    </row>
    <row r="213" spans="1:65" s="2" customFormat="1" ht="16.5" customHeight="1">
      <c r="A213" s="36"/>
      <c r="B213" s="37"/>
      <c r="C213" s="231" t="s">
        <v>418</v>
      </c>
      <c r="D213" s="231" t="s">
        <v>239</v>
      </c>
      <c r="E213" s="232" t="s">
        <v>1383</v>
      </c>
      <c r="F213" s="233" t="s">
        <v>1384</v>
      </c>
      <c r="G213" s="234" t="s">
        <v>585</v>
      </c>
      <c r="H213" s="235">
        <v>4.9690000000000003</v>
      </c>
      <c r="I213" s="236"/>
      <c r="J213" s="237">
        <f>ROUND(I213*H213,2)</f>
        <v>0</v>
      </c>
      <c r="K213" s="233" t="s">
        <v>153</v>
      </c>
      <c r="L213" s="238"/>
      <c r="M213" s="239" t="s">
        <v>19</v>
      </c>
      <c r="N213" s="240" t="s">
        <v>43</v>
      </c>
      <c r="O213" s="66"/>
      <c r="P213" s="189">
        <f>O213*H213</f>
        <v>0</v>
      </c>
      <c r="Q213" s="189">
        <v>1E-3</v>
      </c>
      <c r="R213" s="189">
        <f>Q213*H213</f>
        <v>4.9690000000000003E-3</v>
      </c>
      <c r="S213" s="189">
        <v>0</v>
      </c>
      <c r="T213" s="190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191" t="s">
        <v>940</v>
      </c>
      <c r="AT213" s="191" t="s">
        <v>239</v>
      </c>
      <c r="AU213" s="191" t="s">
        <v>79</v>
      </c>
      <c r="AY213" s="19" t="s">
        <v>146</v>
      </c>
      <c r="BE213" s="192">
        <f>IF(N213="základní",J213,0)</f>
        <v>0</v>
      </c>
      <c r="BF213" s="192">
        <f>IF(N213="snížená",J213,0)</f>
        <v>0</v>
      </c>
      <c r="BG213" s="192">
        <f>IF(N213="zákl. přenesená",J213,0)</f>
        <v>0</v>
      </c>
      <c r="BH213" s="192">
        <f>IF(N213="sníž. přenesená",J213,0)</f>
        <v>0</v>
      </c>
      <c r="BI213" s="192">
        <f>IF(N213="nulová",J213,0)</f>
        <v>0</v>
      </c>
      <c r="BJ213" s="19" t="s">
        <v>79</v>
      </c>
      <c r="BK213" s="192">
        <f>ROUND(I213*H213,2)</f>
        <v>0</v>
      </c>
      <c r="BL213" s="19" t="s">
        <v>940</v>
      </c>
      <c r="BM213" s="191" t="s">
        <v>1385</v>
      </c>
    </row>
    <row r="214" spans="1:65" s="13" customFormat="1" ht="11.25">
      <c r="B214" s="198"/>
      <c r="C214" s="199"/>
      <c r="D214" s="200" t="s">
        <v>158</v>
      </c>
      <c r="E214" s="201" t="s">
        <v>19</v>
      </c>
      <c r="F214" s="202" t="s">
        <v>1386</v>
      </c>
      <c r="G214" s="199"/>
      <c r="H214" s="201" t="s">
        <v>19</v>
      </c>
      <c r="I214" s="203"/>
      <c r="J214" s="199"/>
      <c r="K214" s="199"/>
      <c r="L214" s="204"/>
      <c r="M214" s="205"/>
      <c r="N214" s="206"/>
      <c r="O214" s="206"/>
      <c r="P214" s="206"/>
      <c r="Q214" s="206"/>
      <c r="R214" s="206"/>
      <c r="S214" s="206"/>
      <c r="T214" s="207"/>
      <c r="AT214" s="208" t="s">
        <v>158</v>
      </c>
      <c r="AU214" s="208" t="s">
        <v>79</v>
      </c>
      <c r="AV214" s="13" t="s">
        <v>79</v>
      </c>
      <c r="AW214" s="13" t="s">
        <v>33</v>
      </c>
      <c r="AX214" s="13" t="s">
        <v>72</v>
      </c>
      <c r="AY214" s="208" t="s">
        <v>146</v>
      </c>
    </row>
    <row r="215" spans="1:65" s="14" customFormat="1" ht="11.25">
      <c r="B215" s="209"/>
      <c r="C215" s="210"/>
      <c r="D215" s="200" t="s">
        <v>158</v>
      </c>
      <c r="E215" s="211" t="s">
        <v>19</v>
      </c>
      <c r="F215" s="212" t="s">
        <v>198</v>
      </c>
      <c r="G215" s="210"/>
      <c r="H215" s="213">
        <v>8</v>
      </c>
      <c r="I215" s="214"/>
      <c r="J215" s="210"/>
      <c r="K215" s="210"/>
      <c r="L215" s="215"/>
      <c r="M215" s="216"/>
      <c r="N215" s="217"/>
      <c r="O215" s="217"/>
      <c r="P215" s="217"/>
      <c r="Q215" s="217"/>
      <c r="R215" s="217"/>
      <c r="S215" s="217"/>
      <c r="T215" s="218"/>
      <c r="AT215" s="219" t="s">
        <v>158</v>
      </c>
      <c r="AU215" s="219" t="s">
        <v>79</v>
      </c>
      <c r="AV215" s="14" t="s">
        <v>81</v>
      </c>
      <c r="AW215" s="14" t="s">
        <v>33</v>
      </c>
      <c r="AX215" s="14" t="s">
        <v>72</v>
      </c>
      <c r="AY215" s="219" t="s">
        <v>146</v>
      </c>
    </row>
    <row r="216" spans="1:65" s="14" customFormat="1" ht="11.25">
      <c r="B216" s="209"/>
      <c r="C216" s="210"/>
      <c r="D216" s="200" t="s">
        <v>158</v>
      </c>
      <c r="E216" s="211" t="s">
        <v>19</v>
      </c>
      <c r="F216" s="212" t="s">
        <v>1387</v>
      </c>
      <c r="G216" s="210"/>
      <c r="H216" s="213">
        <v>4.9690000000000003</v>
      </c>
      <c r="I216" s="214"/>
      <c r="J216" s="210"/>
      <c r="K216" s="210"/>
      <c r="L216" s="215"/>
      <c r="M216" s="216"/>
      <c r="N216" s="217"/>
      <c r="O216" s="217"/>
      <c r="P216" s="217"/>
      <c r="Q216" s="217"/>
      <c r="R216" s="217"/>
      <c r="S216" s="217"/>
      <c r="T216" s="218"/>
      <c r="AT216" s="219" t="s">
        <v>158</v>
      </c>
      <c r="AU216" s="219" t="s">
        <v>79</v>
      </c>
      <c r="AV216" s="14" t="s">
        <v>81</v>
      </c>
      <c r="AW216" s="14" t="s">
        <v>33</v>
      </c>
      <c r="AX216" s="14" t="s">
        <v>79</v>
      </c>
      <c r="AY216" s="219" t="s">
        <v>146</v>
      </c>
    </row>
    <row r="217" spans="1:65" s="2" customFormat="1" ht="24.2" customHeight="1">
      <c r="A217" s="36"/>
      <c r="B217" s="37"/>
      <c r="C217" s="180" t="s">
        <v>424</v>
      </c>
      <c r="D217" s="180" t="s">
        <v>149</v>
      </c>
      <c r="E217" s="181" t="s">
        <v>1388</v>
      </c>
      <c r="F217" s="182" t="s">
        <v>1389</v>
      </c>
      <c r="G217" s="183" t="s">
        <v>294</v>
      </c>
      <c r="H217" s="184">
        <v>24</v>
      </c>
      <c r="I217" s="185"/>
      <c r="J217" s="186">
        <f>ROUND(I217*H217,2)</f>
        <v>0</v>
      </c>
      <c r="K217" s="182" t="s">
        <v>153</v>
      </c>
      <c r="L217" s="41"/>
      <c r="M217" s="187" t="s">
        <v>19</v>
      </c>
      <c r="N217" s="188" t="s">
        <v>43</v>
      </c>
      <c r="O217" s="66"/>
      <c r="P217" s="189">
        <f>O217*H217</f>
        <v>0</v>
      </c>
      <c r="Q217" s="189">
        <v>0</v>
      </c>
      <c r="R217" s="189">
        <f>Q217*H217</f>
        <v>0</v>
      </c>
      <c r="S217" s="189">
        <v>0</v>
      </c>
      <c r="T217" s="190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91" t="s">
        <v>548</v>
      </c>
      <c r="AT217" s="191" t="s">
        <v>149</v>
      </c>
      <c r="AU217" s="191" t="s">
        <v>79</v>
      </c>
      <c r="AY217" s="19" t="s">
        <v>146</v>
      </c>
      <c r="BE217" s="192">
        <f>IF(N217="základní",J217,0)</f>
        <v>0</v>
      </c>
      <c r="BF217" s="192">
        <f>IF(N217="snížená",J217,0)</f>
        <v>0</v>
      </c>
      <c r="BG217" s="192">
        <f>IF(N217="zákl. přenesená",J217,0)</f>
        <v>0</v>
      </c>
      <c r="BH217" s="192">
        <f>IF(N217="sníž. přenesená",J217,0)</f>
        <v>0</v>
      </c>
      <c r="BI217" s="192">
        <f>IF(N217="nulová",J217,0)</f>
        <v>0</v>
      </c>
      <c r="BJ217" s="19" t="s">
        <v>79</v>
      </c>
      <c r="BK217" s="192">
        <f>ROUND(I217*H217,2)</f>
        <v>0</v>
      </c>
      <c r="BL217" s="19" t="s">
        <v>548</v>
      </c>
      <c r="BM217" s="191" t="s">
        <v>1390</v>
      </c>
    </row>
    <row r="218" spans="1:65" s="2" customFormat="1" ht="11.25">
      <c r="A218" s="36"/>
      <c r="B218" s="37"/>
      <c r="C218" s="38"/>
      <c r="D218" s="193" t="s">
        <v>156</v>
      </c>
      <c r="E218" s="38"/>
      <c r="F218" s="194" t="s">
        <v>1391</v>
      </c>
      <c r="G218" s="38"/>
      <c r="H218" s="38"/>
      <c r="I218" s="195"/>
      <c r="J218" s="38"/>
      <c r="K218" s="38"/>
      <c r="L218" s="41"/>
      <c r="M218" s="196"/>
      <c r="N218" s="197"/>
      <c r="O218" s="66"/>
      <c r="P218" s="66"/>
      <c r="Q218" s="66"/>
      <c r="R218" s="66"/>
      <c r="S218" s="66"/>
      <c r="T218" s="67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9" t="s">
        <v>156</v>
      </c>
      <c r="AU218" s="19" t="s">
        <v>79</v>
      </c>
    </row>
    <row r="219" spans="1:65" s="2" customFormat="1" ht="16.5" customHeight="1">
      <c r="A219" s="36"/>
      <c r="B219" s="37"/>
      <c r="C219" s="231" t="s">
        <v>429</v>
      </c>
      <c r="D219" s="231" t="s">
        <v>239</v>
      </c>
      <c r="E219" s="232" t="s">
        <v>1392</v>
      </c>
      <c r="F219" s="233" t="s">
        <v>1393</v>
      </c>
      <c r="G219" s="234" t="s">
        <v>585</v>
      </c>
      <c r="H219" s="235">
        <v>22.858000000000001</v>
      </c>
      <c r="I219" s="236"/>
      <c r="J219" s="237">
        <f>ROUND(I219*H219,2)</f>
        <v>0</v>
      </c>
      <c r="K219" s="233" t="s">
        <v>153</v>
      </c>
      <c r="L219" s="238"/>
      <c r="M219" s="239" t="s">
        <v>19</v>
      </c>
      <c r="N219" s="240" t="s">
        <v>43</v>
      </c>
      <c r="O219" s="66"/>
      <c r="P219" s="189">
        <f>O219*H219</f>
        <v>0</v>
      </c>
      <c r="Q219" s="189">
        <v>1E-3</v>
      </c>
      <c r="R219" s="189">
        <f>Q219*H219</f>
        <v>2.2858E-2</v>
      </c>
      <c r="S219" s="189">
        <v>0</v>
      </c>
      <c r="T219" s="190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191" t="s">
        <v>940</v>
      </c>
      <c r="AT219" s="191" t="s">
        <v>239</v>
      </c>
      <c r="AU219" s="191" t="s">
        <v>79</v>
      </c>
      <c r="AY219" s="19" t="s">
        <v>146</v>
      </c>
      <c r="BE219" s="192">
        <f>IF(N219="základní",J219,0)</f>
        <v>0</v>
      </c>
      <c r="BF219" s="192">
        <f>IF(N219="snížená",J219,0)</f>
        <v>0</v>
      </c>
      <c r="BG219" s="192">
        <f>IF(N219="zákl. přenesená",J219,0)</f>
        <v>0</v>
      </c>
      <c r="BH219" s="192">
        <f>IF(N219="sníž. přenesená",J219,0)</f>
        <v>0</v>
      </c>
      <c r="BI219" s="192">
        <f>IF(N219="nulová",J219,0)</f>
        <v>0</v>
      </c>
      <c r="BJ219" s="19" t="s">
        <v>79</v>
      </c>
      <c r="BK219" s="192">
        <f>ROUND(I219*H219,2)</f>
        <v>0</v>
      </c>
      <c r="BL219" s="19" t="s">
        <v>940</v>
      </c>
      <c r="BM219" s="191" t="s">
        <v>1394</v>
      </c>
    </row>
    <row r="220" spans="1:65" s="13" customFormat="1" ht="11.25">
      <c r="B220" s="198"/>
      <c r="C220" s="199"/>
      <c r="D220" s="200" t="s">
        <v>158</v>
      </c>
      <c r="E220" s="201" t="s">
        <v>19</v>
      </c>
      <c r="F220" s="202" t="s">
        <v>1386</v>
      </c>
      <c r="G220" s="199"/>
      <c r="H220" s="201" t="s">
        <v>19</v>
      </c>
      <c r="I220" s="203"/>
      <c r="J220" s="199"/>
      <c r="K220" s="199"/>
      <c r="L220" s="204"/>
      <c r="M220" s="205"/>
      <c r="N220" s="206"/>
      <c r="O220" s="206"/>
      <c r="P220" s="206"/>
      <c r="Q220" s="206"/>
      <c r="R220" s="206"/>
      <c r="S220" s="206"/>
      <c r="T220" s="207"/>
      <c r="AT220" s="208" t="s">
        <v>158</v>
      </c>
      <c r="AU220" s="208" t="s">
        <v>79</v>
      </c>
      <c r="AV220" s="13" t="s">
        <v>79</v>
      </c>
      <c r="AW220" s="13" t="s">
        <v>33</v>
      </c>
      <c r="AX220" s="13" t="s">
        <v>72</v>
      </c>
      <c r="AY220" s="208" t="s">
        <v>146</v>
      </c>
    </row>
    <row r="221" spans="1:65" s="14" customFormat="1" ht="11.25">
      <c r="B221" s="209"/>
      <c r="C221" s="210"/>
      <c r="D221" s="200" t="s">
        <v>158</v>
      </c>
      <c r="E221" s="211" t="s">
        <v>19</v>
      </c>
      <c r="F221" s="212" t="s">
        <v>303</v>
      </c>
      <c r="G221" s="210"/>
      <c r="H221" s="213">
        <v>24</v>
      </c>
      <c r="I221" s="214"/>
      <c r="J221" s="210"/>
      <c r="K221" s="210"/>
      <c r="L221" s="215"/>
      <c r="M221" s="216"/>
      <c r="N221" s="217"/>
      <c r="O221" s="217"/>
      <c r="P221" s="217"/>
      <c r="Q221" s="217"/>
      <c r="R221" s="217"/>
      <c r="S221" s="217"/>
      <c r="T221" s="218"/>
      <c r="AT221" s="219" t="s">
        <v>158</v>
      </c>
      <c r="AU221" s="219" t="s">
        <v>79</v>
      </c>
      <c r="AV221" s="14" t="s">
        <v>81</v>
      </c>
      <c r="AW221" s="14" t="s">
        <v>33</v>
      </c>
      <c r="AX221" s="14" t="s">
        <v>72</v>
      </c>
      <c r="AY221" s="219" t="s">
        <v>146</v>
      </c>
    </row>
    <row r="222" spans="1:65" s="14" customFormat="1" ht="11.25">
      <c r="B222" s="209"/>
      <c r="C222" s="210"/>
      <c r="D222" s="200" t="s">
        <v>158</v>
      </c>
      <c r="E222" s="211" t="s">
        <v>19</v>
      </c>
      <c r="F222" s="212" t="s">
        <v>1395</v>
      </c>
      <c r="G222" s="210"/>
      <c r="H222" s="213">
        <v>22.858000000000001</v>
      </c>
      <c r="I222" s="214"/>
      <c r="J222" s="210"/>
      <c r="K222" s="210"/>
      <c r="L222" s="215"/>
      <c r="M222" s="216"/>
      <c r="N222" s="217"/>
      <c r="O222" s="217"/>
      <c r="P222" s="217"/>
      <c r="Q222" s="217"/>
      <c r="R222" s="217"/>
      <c r="S222" s="217"/>
      <c r="T222" s="218"/>
      <c r="AT222" s="219" t="s">
        <v>158</v>
      </c>
      <c r="AU222" s="219" t="s">
        <v>79</v>
      </c>
      <c r="AV222" s="14" t="s">
        <v>81</v>
      </c>
      <c r="AW222" s="14" t="s">
        <v>33</v>
      </c>
      <c r="AX222" s="14" t="s">
        <v>79</v>
      </c>
      <c r="AY222" s="219" t="s">
        <v>146</v>
      </c>
    </row>
    <row r="223" spans="1:65" s="2" customFormat="1" ht="16.5" customHeight="1">
      <c r="A223" s="36"/>
      <c r="B223" s="37"/>
      <c r="C223" s="180" t="s">
        <v>438</v>
      </c>
      <c r="D223" s="180" t="s">
        <v>149</v>
      </c>
      <c r="E223" s="181" t="s">
        <v>1396</v>
      </c>
      <c r="F223" s="182" t="s">
        <v>1397</v>
      </c>
      <c r="G223" s="183" t="s">
        <v>294</v>
      </c>
      <c r="H223" s="184">
        <v>14</v>
      </c>
      <c r="I223" s="185"/>
      <c r="J223" s="186">
        <f>ROUND(I223*H223,2)</f>
        <v>0</v>
      </c>
      <c r="K223" s="182" t="s">
        <v>188</v>
      </c>
      <c r="L223" s="41"/>
      <c r="M223" s="187" t="s">
        <v>19</v>
      </c>
      <c r="N223" s="188" t="s">
        <v>43</v>
      </c>
      <c r="O223" s="66"/>
      <c r="P223" s="189">
        <f>O223*H223</f>
        <v>0</v>
      </c>
      <c r="Q223" s="189">
        <v>0</v>
      </c>
      <c r="R223" s="189">
        <f>Q223*H223</f>
        <v>0</v>
      </c>
      <c r="S223" s="189">
        <v>0</v>
      </c>
      <c r="T223" s="190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191" t="s">
        <v>548</v>
      </c>
      <c r="AT223" s="191" t="s">
        <v>149</v>
      </c>
      <c r="AU223" s="191" t="s">
        <v>79</v>
      </c>
      <c r="AY223" s="19" t="s">
        <v>146</v>
      </c>
      <c r="BE223" s="192">
        <f>IF(N223="základní",J223,0)</f>
        <v>0</v>
      </c>
      <c r="BF223" s="192">
        <f>IF(N223="snížená",J223,0)</f>
        <v>0</v>
      </c>
      <c r="BG223" s="192">
        <f>IF(N223="zákl. přenesená",J223,0)</f>
        <v>0</v>
      </c>
      <c r="BH223" s="192">
        <f>IF(N223="sníž. přenesená",J223,0)</f>
        <v>0</v>
      </c>
      <c r="BI223" s="192">
        <f>IF(N223="nulová",J223,0)</f>
        <v>0</v>
      </c>
      <c r="BJ223" s="19" t="s">
        <v>79</v>
      </c>
      <c r="BK223" s="192">
        <f>ROUND(I223*H223,2)</f>
        <v>0</v>
      </c>
      <c r="BL223" s="19" t="s">
        <v>548</v>
      </c>
      <c r="BM223" s="191" t="s">
        <v>1398</v>
      </c>
    </row>
    <row r="224" spans="1:65" s="13" customFormat="1" ht="11.25">
      <c r="B224" s="198"/>
      <c r="C224" s="199"/>
      <c r="D224" s="200" t="s">
        <v>158</v>
      </c>
      <c r="E224" s="201" t="s">
        <v>19</v>
      </c>
      <c r="F224" s="202" t="s">
        <v>1386</v>
      </c>
      <c r="G224" s="199"/>
      <c r="H224" s="201" t="s">
        <v>19</v>
      </c>
      <c r="I224" s="203"/>
      <c r="J224" s="199"/>
      <c r="K224" s="199"/>
      <c r="L224" s="204"/>
      <c r="M224" s="205"/>
      <c r="N224" s="206"/>
      <c r="O224" s="206"/>
      <c r="P224" s="206"/>
      <c r="Q224" s="206"/>
      <c r="R224" s="206"/>
      <c r="S224" s="206"/>
      <c r="T224" s="207"/>
      <c r="AT224" s="208" t="s">
        <v>158</v>
      </c>
      <c r="AU224" s="208" t="s">
        <v>79</v>
      </c>
      <c r="AV224" s="13" t="s">
        <v>79</v>
      </c>
      <c r="AW224" s="13" t="s">
        <v>33</v>
      </c>
      <c r="AX224" s="13" t="s">
        <v>72</v>
      </c>
      <c r="AY224" s="208" t="s">
        <v>146</v>
      </c>
    </row>
    <row r="225" spans="1:65" s="14" customFormat="1" ht="11.25">
      <c r="B225" s="209"/>
      <c r="C225" s="210"/>
      <c r="D225" s="200" t="s">
        <v>158</v>
      </c>
      <c r="E225" s="211" t="s">
        <v>19</v>
      </c>
      <c r="F225" s="212" t="s">
        <v>238</v>
      </c>
      <c r="G225" s="210"/>
      <c r="H225" s="213">
        <v>14</v>
      </c>
      <c r="I225" s="214"/>
      <c r="J225" s="210"/>
      <c r="K225" s="210"/>
      <c r="L225" s="215"/>
      <c r="M225" s="216"/>
      <c r="N225" s="217"/>
      <c r="O225" s="217"/>
      <c r="P225" s="217"/>
      <c r="Q225" s="217"/>
      <c r="R225" s="217"/>
      <c r="S225" s="217"/>
      <c r="T225" s="218"/>
      <c r="AT225" s="219" t="s">
        <v>158</v>
      </c>
      <c r="AU225" s="219" t="s">
        <v>79</v>
      </c>
      <c r="AV225" s="14" t="s">
        <v>81</v>
      </c>
      <c r="AW225" s="14" t="s">
        <v>33</v>
      </c>
      <c r="AX225" s="14" t="s">
        <v>79</v>
      </c>
      <c r="AY225" s="219" t="s">
        <v>146</v>
      </c>
    </row>
    <row r="226" spans="1:65" s="2" customFormat="1" ht="24.2" customHeight="1">
      <c r="A226" s="36"/>
      <c r="B226" s="37"/>
      <c r="C226" s="231" t="s">
        <v>446</v>
      </c>
      <c r="D226" s="231" t="s">
        <v>239</v>
      </c>
      <c r="E226" s="232" t="s">
        <v>1399</v>
      </c>
      <c r="F226" s="233" t="s">
        <v>1400</v>
      </c>
      <c r="G226" s="234" t="s">
        <v>294</v>
      </c>
      <c r="H226" s="235">
        <v>14</v>
      </c>
      <c r="I226" s="236"/>
      <c r="J226" s="237">
        <f>ROUND(I226*H226,2)</f>
        <v>0</v>
      </c>
      <c r="K226" s="233" t="s">
        <v>153</v>
      </c>
      <c r="L226" s="238"/>
      <c r="M226" s="239" t="s">
        <v>19</v>
      </c>
      <c r="N226" s="240" t="s">
        <v>43</v>
      </c>
      <c r="O226" s="66"/>
      <c r="P226" s="189">
        <f>O226*H226</f>
        <v>0</v>
      </c>
      <c r="Q226" s="189">
        <v>3.3300000000000001E-3</v>
      </c>
      <c r="R226" s="189">
        <f>Q226*H226</f>
        <v>4.6620000000000002E-2</v>
      </c>
      <c r="S226" s="189">
        <v>0</v>
      </c>
      <c r="T226" s="190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91" t="s">
        <v>1317</v>
      </c>
      <c r="AT226" s="191" t="s">
        <v>239</v>
      </c>
      <c r="AU226" s="191" t="s">
        <v>79</v>
      </c>
      <c r="AY226" s="19" t="s">
        <v>146</v>
      </c>
      <c r="BE226" s="192">
        <f>IF(N226="základní",J226,0)</f>
        <v>0</v>
      </c>
      <c r="BF226" s="192">
        <f>IF(N226="snížená",J226,0)</f>
        <v>0</v>
      </c>
      <c r="BG226" s="192">
        <f>IF(N226="zákl. přenesená",J226,0)</f>
        <v>0</v>
      </c>
      <c r="BH226" s="192">
        <f>IF(N226="sníž. přenesená",J226,0)</f>
        <v>0</v>
      </c>
      <c r="BI226" s="192">
        <f>IF(N226="nulová",J226,0)</f>
        <v>0</v>
      </c>
      <c r="BJ226" s="19" t="s">
        <v>79</v>
      </c>
      <c r="BK226" s="192">
        <f>ROUND(I226*H226,2)</f>
        <v>0</v>
      </c>
      <c r="BL226" s="19" t="s">
        <v>548</v>
      </c>
      <c r="BM226" s="191" t="s">
        <v>1401</v>
      </c>
    </row>
    <row r="227" spans="1:65" s="2" customFormat="1" ht="21.75" customHeight="1">
      <c r="A227" s="36"/>
      <c r="B227" s="37"/>
      <c r="C227" s="180" t="s">
        <v>456</v>
      </c>
      <c r="D227" s="180" t="s">
        <v>149</v>
      </c>
      <c r="E227" s="181" t="s">
        <v>1402</v>
      </c>
      <c r="F227" s="182" t="s">
        <v>1403</v>
      </c>
      <c r="G227" s="183" t="s">
        <v>294</v>
      </c>
      <c r="H227" s="184">
        <v>28</v>
      </c>
      <c r="I227" s="185"/>
      <c r="J227" s="186">
        <f>ROUND(I227*H227,2)</f>
        <v>0</v>
      </c>
      <c r="K227" s="182" t="s">
        <v>188</v>
      </c>
      <c r="L227" s="41"/>
      <c r="M227" s="187" t="s">
        <v>19</v>
      </c>
      <c r="N227" s="188" t="s">
        <v>43</v>
      </c>
      <c r="O227" s="66"/>
      <c r="P227" s="189">
        <f>O227*H227</f>
        <v>0</v>
      </c>
      <c r="Q227" s="189">
        <v>0</v>
      </c>
      <c r="R227" s="189">
        <f>Q227*H227</f>
        <v>0</v>
      </c>
      <c r="S227" s="189">
        <v>0</v>
      </c>
      <c r="T227" s="190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191" t="s">
        <v>548</v>
      </c>
      <c r="AT227" s="191" t="s">
        <v>149</v>
      </c>
      <c r="AU227" s="191" t="s">
        <v>79</v>
      </c>
      <c r="AY227" s="19" t="s">
        <v>146</v>
      </c>
      <c r="BE227" s="192">
        <f>IF(N227="základní",J227,0)</f>
        <v>0</v>
      </c>
      <c r="BF227" s="192">
        <f>IF(N227="snížená",J227,0)</f>
        <v>0</v>
      </c>
      <c r="BG227" s="192">
        <f>IF(N227="zákl. přenesená",J227,0)</f>
        <v>0</v>
      </c>
      <c r="BH227" s="192">
        <f>IF(N227="sníž. přenesená",J227,0)</f>
        <v>0</v>
      </c>
      <c r="BI227" s="192">
        <f>IF(N227="nulová",J227,0)</f>
        <v>0</v>
      </c>
      <c r="BJ227" s="19" t="s">
        <v>79</v>
      </c>
      <c r="BK227" s="192">
        <f>ROUND(I227*H227,2)</f>
        <v>0</v>
      </c>
      <c r="BL227" s="19" t="s">
        <v>548</v>
      </c>
      <c r="BM227" s="191" t="s">
        <v>1404</v>
      </c>
    </row>
    <row r="228" spans="1:65" s="13" customFormat="1" ht="11.25">
      <c r="B228" s="198"/>
      <c r="C228" s="199"/>
      <c r="D228" s="200" t="s">
        <v>158</v>
      </c>
      <c r="E228" s="201" t="s">
        <v>19</v>
      </c>
      <c r="F228" s="202" t="s">
        <v>1386</v>
      </c>
      <c r="G228" s="199"/>
      <c r="H228" s="201" t="s">
        <v>19</v>
      </c>
      <c r="I228" s="203"/>
      <c r="J228" s="199"/>
      <c r="K228" s="199"/>
      <c r="L228" s="204"/>
      <c r="M228" s="205"/>
      <c r="N228" s="206"/>
      <c r="O228" s="206"/>
      <c r="P228" s="206"/>
      <c r="Q228" s="206"/>
      <c r="R228" s="206"/>
      <c r="S228" s="206"/>
      <c r="T228" s="207"/>
      <c r="AT228" s="208" t="s">
        <v>158</v>
      </c>
      <c r="AU228" s="208" t="s">
        <v>79</v>
      </c>
      <c r="AV228" s="13" t="s">
        <v>79</v>
      </c>
      <c r="AW228" s="13" t="s">
        <v>33</v>
      </c>
      <c r="AX228" s="13" t="s">
        <v>72</v>
      </c>
      <c r="AY228" s="208" t="s">
        <v>146</v>
      </c>
    </row>
    <row r="229" spans="1:65" s="14" customFormat="1" ht="11.25">
      <c r="B229" s="209"/>
      <c r="C229" s="210"/>
      <c r="D229" s="200" t="s">
        <v>158</v>
      </c>
      <c r="E229" s="211" t="s">
        <v>19</v>
      </c>
      <c r="F229" s="212" t="s">
        <v>328</v>
      </c>
      <c r="G229" s="210"/>
      <c r="H229" s="213">
        <v>28</v>
      </c>
      <c r="I229" s="214"/>
      <c r="J229" s="210"/>
      <c r="K229" s="210"/>
      <c r="L229" s="215"/>
      <c r="M229" s="216"/>
      <c r="N229" s="217"/>
      <c r="O229" s="217"/>
      <c r="P229" s="217"/>
      <c r="Q229" s="217"/>
      <c r="R229" s="217"/>
      <c r="S229" s="217"/>
      <c r="T229" s="218"/>
      <c r="AT229" s="219" t="s">
        <v>158</v>
      </c>
      <c r="AU229" s="219" t="s">
        <v>79</v>
      </c>
      <c r="AV229" s="14" t="s">
        <v>81</v>
      </c>
      <c r="AW229" s="14" t="s">
        <v>33</v>
      </c>
      <c r="AX229" s="14" t="s">
        <v>79</v>
      </c>
      <c r="AY229" s="219" t="s">
        <v>146</v>
      </c>
    </row>
    <row r="230" spans="1:65" s="2" customFormat="1" ht="16.5" customHeight="1">
      <c r="A230" s="36"/>
      <c r="B230" s="37"/>
      <c r="C230" s="231" t="s">
        <v>462</v>
      </c>
      <c r="D230" s="231" t="s">
        <v>239</v>
      </c>
      <c r="E230" s="232" t="s">
        <v>1405</v>
      </c>
      <c r="F230" s="233" t="s">
        <v>1406</v>
      </c>
      <c r="G230" s="234" t="s">
        <v>585</v>
      </c>
      <c r="H230" s="235">
        <v>28</v>
      </c>
      <c r="I230" s="236"/>
      <c r="J230" s="237">
        <f>ROUND(I230*H230,2)</f>
        <v>0</v>
      </c>
      <c r="K230" s="233" t="s">
        <v>153</v>
      </c>
      <c r="L230" s="238"/>
      <c r="M230" s="239" t="s">
        <v>19</v>
      </c>
      <c r="N230" s="240" t="s">
        <v>43</v>
      </c>
      <c r="O230" s="66"/>
      <c r="P230" s="189">
        <f>O230*H230</f>
        <v>0</v>
      </c>
      <c r="Q230" s="189">
        <v>1E-3</v>
      </c>
      <c r="R230" s="189">
        <f>Q230*H230</f>
        <v>2.8000000000000001E-2</v>
      </c>
      <c r="S230" s="189">
        <v>0</v>
      </c>
      <c r="T230" s="190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91" t="s">
        <v>1317</v>
      </c>
      <c r="AT230" s="191" t="s">
        <v>239</v>
      </c>
      <c r="AU230" s="191" t="s">
        <v>79</v>
      </c>
      <c r="AY230" s="19" t="s">
        <v>146</v>
      </c>
      <c r="BE230" s="192">
        <f>IF(N230="základní",J230,0)</f>
        <v>0</v>
      </c>
      <c r="BF230" s="192">
        <f>IF(N230="snížená",J230,0)</f>
        <v>0</v>
      </c>
      <c r="BG230" s="192">
        <f>IF(N230="zákl. přenesená",J230,0)</f>
        <v>0</v>
      </c>
      <c r="BH230" s="192">
        <f>IF(N230="sníž. přenesená",J230,0)</f>
        <v>0</v>
      </c>
      <c r="BI230" s="192">
        <f>IF(N230="nulová",J230,0)</f>
        <v>0</v>
      </c>
      <c r="BJ230" s="19" t="s">
        <v>79</v>
      </c>
      <c r="BK230" s="192">
        <f>ROUND(I230*H230,2)</f>
        <v>0</v>
      </c>
      <c r="BL230" s="19" t="s">
        <v>548</v>
      </c>
      <c r="BM230" s="191" t="s">
        <v>1407</v>
      </c>
    </row>
    <row r="231" spans="1:65" s="2" customFormat="1" ht="16.5" customHeight="1">
      <c r="A231" s="36"/>
      <c r="B231" s="37"/>
      <c r="C231" s="180" t="s">
        <v>468</v>
      </c>
      <c r="D231" s="180" t="s">
        <v>149</v>
      </c>
      <c r="E231" s="181" t="s">
        <v>1408</v>
      </c>
      <c r="F231" s="182" t="s">
        <v>1409</v>
      </c>
      <c r="G231" s="183" t="s">
        <v>227</v>
      </c>
      <c r="H231" s="184">
        <v>35</v>
      </c>
      <c r="I231" s="185"/>
      <c r="J231" s="186">
        <f>ROUND(I231*H231,2)</f>
        <v>0</v>
      </c>
      <c r="K231" s="182" t="s">
        <v>153</v>
      </c>
      <c r="L231" s="41"/>
      <c r="M231" s="187" t="s">
        <v>19</v>
      </c>
      <c r="N231" s="188" t="s">
        <v>43</v>
      </c>
      <c r="O231" s="66"/>
      <c r="P231" s="189">
        <f>O231*H231</f>
        <v>0</v>
      </c>
      <c r="Q231" s="189">
        <v>0</v>
      </c>
      <c r="R231" s="189">
        <f>Q231*H231</f>
        <v>0</v>
      </c>
      <c r="S231" s="189">
        <v>0</v>
      </c>
      <c r="T231" s="190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91" t="s">
        <v>548</v>
      </c>
      <c r="AT231" s="191" t="s">
        <v>149</v>
      </c>
      <c r="AU231" s="191" t="s">
        <v>79</v>
      </c>
      <c r="AY231" s="19" t="s">
        <v>146</v>
      </c>
      <c r="BE231" s="192">
        <f>IF(N231="základní",J231,0)</f>
        <v>0</v>
      </c>
      <c r="BF231" s="192">
        <f>IF(N231="snížená",J231,0)</f>
        <v>0</v>
      </c>
      <c r="BG231" s="192">
        <f>IF(N231="zákl. přenesená",J231,0)</f>
        <v>0</v>
      </c>
      <c r="BH231" s="192">
        <f>IF(N231="sníž. přenesená",J231,0)</f>
        <v>0</v>
      </c>
      <c r="BI231" s="192">
        <f>IF(N231="nulová",J231,0)</f>
        <v>0</v>
      </c>
      <c r="BJ231" s="19" t="s">
        <v>79</v>
      </c>
      <c r="BK231" s="192">
        <f>ROUND(I231*H231,2)</f>
        <v>0</v>
      </c>
      <c r="BL231" s="19" t="s">
        <v>548</v>
      </c>
      <c r="BM231" s="191" t="s">
        <v>1410</v>
      </c>
    </row>
    <row r="232" spans="1:65" s="2" customFormat="1" ht="11.25">
      <c r="A232" s="36"/>
      <c r="B232" s="37"/>
      <c r="C232" s="38"/>
      <c r="D232" s="193" t="s">
        <v>156</v>
      </c>
      <c r="E232" s="38"/>
      <c r="F232" s="194" t="s">
        <v>1411</v>
      </c>
      <c r="G232" s="38"/>
      <c r="H232" s="38"/>
      <c r="I232" s="195"/>
      <c r="J232" s="38"/>
      <c r="K232" s="38"/>
      <c r="L232" s="41"/>
      <c r="M232" s="196"/>
      <c r="N232" s="197"/>
      <c r="O232" s="66"/>
      <c r="P232" s="66"/>
      <c r="Q232" s="66"/>
      <c r="R232" s="66"/>
      <c r="S232" s="66"/>
      <c r="T232" s="67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9" t="s">
        <v>156</v>
      </c>
      <c r="AU232" s="19" t="s">
        <v>79</v>
      </c>
    </row>
    <row r="233" spans="1:65" s="2" customFormat="1" ht="16.5" customHeight="1">
      <c r="A233" s="36"/>
      <c r="B233" s="37"/>
      <c r="C233" s="231" t="s">
        <v>473</v>
      </c>
      <c r="D233" s="231" t="s">
        <v>239</v>
      </c>
      <c r="E233" s="232" t="s">
        <v>1412</v>
      </c>
      <c r="F233" s="233" t="s">
        <v>1413</v>
      </c>
      <c r="G233" s="234" t="s">
        <v>227</v>
      </c>
      <c r="H233" s="235">
        <v>2</v>
      </c>
      <c r="I233" s="236"/>
      <c r="J233" s="237">
        <f>ROUND(I233*H233,2)</f>
        <v>0</v>
      </c>
      <c r="K233" s="233" t="s">
        <v>153</v>
      </c>
      <c r="L233" s="238"/>
      <c r="M233" s="239" t="s">
        <v>19</v>
      </c>
      <c r="N233" s="240" t="s">
        <v>43</v>
      </c>
      <c r="O233" s="66"/>
      <c r="P233" s="189">
        <f>O233*H233</f>
        <v>0</v>
      </c>
      <c r="Q233" s="189">
        <v>1.2999999999999999E-4</v>
      </c>
      <c r="R233" s="189">
        <f>Q233*H233</f>
        <v>2.5999999999999998E-4</v>
      </c>
      <c r="S233" s="189">
        <v>0</v>
      </c>
      <c r="T233" s="190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191" t="s">
        <v>940</v>
      </c>
      <c r="AT233" s="191" t="s">
        <v>239</v>
      </c>
      <c r="AU233" s="191" t="s">
        <v>79</v>
      </c>
      <c r="AY233" s="19" t="s">
        <v>146</v>
      </c>
      <c r="BE233" s="192">
        <f>IF(N233="základní",J233,0)</f>
        <v>0</v>
      </c>
      <c r="BF233" s="192">
        <f>IF(N233="snížená",J233,0)</f>
        <v>0</v>
      </c>
      <c r="BG233" s="192">
        <f>IF(N233="zákl. přenesená",J233,0)</f>
        <v>0</v>
      </c>
      <c r="BH233" s="192">
        <f>IF(N233="sníž. přenesená",J233,0)</f>
        <v>0</v>
      </c>
      <c r="BI233" s="192">
        <f>IF(N233="nulová",J233,0)</f>
        <v>0</v>
      </c>
      <c r="BJ233" s="19" t="s">
        <v>79</v>
      </c>
      <c r="BK233" s="192">
        <f>ROUND(I233*H233,2)</f>
        <v>0</v>
      </c>
      <c r="BL233" s="19" t="s">
        <v>940</v>
      </c>
      <c r="BM233" s="191" t="s">
        <v>1414</v>
      </c>
    </row>
    <row r="234" spans="1:65" s="13" customFormat="1" ht="11.25">
      <c r="B234" s="198"/>
      <c r="C234" s="199"/>
      <c r="D234" s="200" t="s">
        <v>158</v>
      </c>
      <c r="E234" s="201" t="s">
        <v>19</v>
      </c>
      <c r="F234" s="202" t="s">
        <v>1386</v>
      </c>
      <c r="G234" s="199"/>
      <c r="H234" s="201" t="s">
        <v>19</v>
      </c>
      <c r="I234" s="203"/>
      <c r="J234" s="199"/>
      <c r="K234" s="199"/>
      <c r="L234" s="204"/>
      <c r="M234" s="205"/>
      <c r="N234" s="206"/>
      <c r="O234" s="206"/>
      <c r="P234" s="206"/>
      <c r="Q234" s="206"/>
      <c r="R234" s="206"/>
      <c r="S234" s="206"/>
      <c r="T234" s="207"/>
      <c r="AT234" s="208" t="s">
        <v>158</v>
      </c>
      <c r="AU234" s="208" t="s">
        <v>79</v>
      </c>
      <c r="AV234" s="13" t="s">
        <v>79</v>
      </c>
      <c r="AW234" s="13" t="s">
        <v>33</v>
      </c>
      <c r="AX234" s="13" t="s">
        <v>72</v>
      </c>
      <c r="AY234" s="208" t="s">
        <v>146</v>
      </c>
    </row>
    <row r="235" spans="1:65" s="14" customFormat="1" ht="11.25">
      <c r="B235" s="209"/>
      <c r="C235" s="210"/>
      <c r="D235" s="200" t="s">
        <v>158</v>
      </c>
      <c r="E235" s="211" t="s">
        <v>19</v>
      </c>
      <c r="F235" s="212" t="s">
        <v>81</v>
      </c>
      <c r="G235" s="210"/>
      <c r="H235" s="213">
        <v>2</v>
      </c>
      <c r="I235" s="214"/>
      <c r="J235" s="210"/>
      <c r="K235" s="210"/>
      <c r="L235" s="215"/>
      <c r="M235" s="216"/>
      <c r="N235" s="217"/>
      <c r="O235" s="217"/>
      <c r="P235" s="217"/>
      <c r="Q235" s="217"/>
      <c r="R235" s="217"/>
      <c r="S235" s="217"/>
      <c r="T235" s="218"/>
      <c r="AT235" s="219" t="s">
        <v>158</v>
      </c>
      <c r="AU235" s="219" t="s">
        <v>79</v>
      </c>
      <c r="AV235" s="14" t="s">
        <v>81</v>
      </c>
      <c r="AW235" s="14" t="s">
        <v>33</v>
      </c>
      <c r="AX235" s="14" t="s">
        <v>79</v>
      </c>
      <c r="AY235" s="219" t="s">
        <v>146</v>
      </c>
    </row>
    <row r="236" spans="1:65" s="2" customFormat="1" ht="16.5" customHeight="1">
      <c r="A236" s="36"/>
      <c r="B236" s="37"/>
      <c r="C236" s="231" t="s">
        <v>478</v>
      </c>
      <c r="D236" s="231" t="s">
        <v>239</v>
      </c>
      <c r="E236" s="232" t="s">
        <v>1415</v>
      </c>
      <c r="F236" s="233" t="s">
        <v>1416</v>
      </c>
      <c r="G236" s="234" t="s">
        <v>227</v>
      </c>
      <c r="H236" s="235">
        <v>2</v>
      </c>
      <c r="I236" s="236"/>
      <c r="J236" s="237">
        <f>ROUND(I236*H236,2)</f>
        <v>0</v>
      </c>
      <c r="K236" s="233" t="s">
        <v>153</v>
      </c>
      <c r="L236" s="238"/>
      <c r="M236" s="239" t="s">
        <v>19</v>
      </c>
      <c r="N236" s="240" t="s">
        <v>43</v>
      </c>
      <c r="O236" s="66"/>
      <c r="P236" s="189">
        <f>O236*H236</f>
        <v>0</v>
      </c>
      <c r="Q236" s="189">
        <v>1.8000000000000001E-4</v>
      </c>
      <c r="R236" s="189">
        <f>Q236*H236</f>
        <v>3.6000000000000002E-4</v>
      </c>
      <c r="S236" s="189">
        <v>0</v>
      </c>
      <c r="T236" s="190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191" t="s">
        <v>940</v>
      </c>
      <c r="AT236" s="191" t="s">
        <v>239</v>
      </c>
      <c r="AU236" s="191" t="s">
        <v>79</v>
      </c>
      <c r="AY236" s="19" t="s">
        <v>146</v>
      </c>
      <c r="BE236" s="192">
        <f>IF(N236="základní",J236,0)</f>
        <v>0</v>
      </c>
      <c r="BF236" s="192">
        <f>IF(N236="snížená",J236,0)</f>
        <v>0</v>
      </c>
      <c r="BG236" s="192">
        <f>IF(N236="zákl. přenesená",J236,0)</f>
        <v>0</v>
      </c>
      <c r="BH236" s="192">
        <f>IF(N236="sníž. přenesená",J236,0)</f>
        <v>0</v>
      </c>
      <c r="BI236" s="192">
        <f>IF(N236="nulová",J236,0)</f>
        <v>0</v>
      </c>
      <c r="BJ236" s="19" t="s">
        <v>79</v>
      </c>
      <c r="BK236" s="192">
        <f>ROUND(I236*H236,2)</f>
        <v>0</v>
      </c>
      <c r="BL236" s="19" t="s">
        <v>940</v>
      </c>
      <c r="BM236" s="191" t="s">
        <v>1417</v>
      </c>
    </row>
    <row r="237" spans="1:65" s="13" customFormat="1" ht="11.25">
      <c r="B237" s="198"/>
      <c r="C237" s="199"/>
      <c r="D237" s="200" t="s">
        <v>158</v>
      </c>
      <c r="E237" s="201" t="s">
        <v>19</v>
      </c>
      <c r="F237" s="202" t="s">
        <v>1386</v>
      </c>
      <c r="G237" s="199"/>
      <c r="H237" s="201" t="s">
        <v>19</v>
      </c>
      <c r="I237" s="203"/>
      <c r="J237" s="199"/>
      <c r="K237" s="199"/>
      <c r="L237" s="204"/>
      <c r="M237" s="205"/>
      <c r="N237" s="206"/>
      <c r="O237" s="206"/>
      <c r="P237" s="206"/>
      <c r="Q237" s="206"/>
      <c r="R237" s="206"/>
      <c r="S237" s="206"/>
      <c r="T237" s="207"/>
      <c r="AT237" s="208" t="s">
        <v>158</v>
      </c>
      <c r="AU237" s="208" t="s">
        <v>79</v>
      </c>
      <c r="AV237" s="13" t="s">
        <v>79</v>
      </c>
      <c r="AW237" s="13" t="s">
        <v>33</v>
      </c>
      <c r="AX237" s="13" t="s">
        <v>72</v>
      </c>
      <c r="AY237" s="208" t="s">
        <v>146</v>
      </c>
    </row>
    <row r="238" spans="1:65" s="14" customFormat="1" ht="11.25">
      <c r="B238" s="209"/>
      <c r="C238" s="210"/>
      <c r="D238" s="200" t="s">
        <v>158</v>
      </c>
      <c r="E238" s="211" t="s">
        <v>19</v>
      </c>
      <c r="F238" s="212" t="s">
        <v>81</v>
      </c>
      <c r="G238" s="210"/>
      <c r="H238" s="213">
        <v>2</v>
      </c>
      <c r="I238" s="214"/>
      <c r="J238" s="210"/>
      <c r="K238" s="210"/>
      <c r="L238" s="215"/>
      <c r="M238" s="216"/>
      <c r="N238" s="217"/>
      <c r="O238" s="217"/>
      <c r="P238" s="217"/>
      <c r="Q238" s="217"/>
      <c r="R238" s="217"/>
      <c r="S238" s="217"/>
      <c r="T238" s="218"/>
      <c r="AT238" s="219" t="s">
        <v>158</v>
      </c>
      <c r="AU238" s="219" t="s">
        <v>79</v>
      </c>
      <c r="AV238" s="14" t="s">
        <v>81</v>
      </c>
      <c r="AW238" s="14" t="s">
        <v>33</v>
      </c>
      <c r="AX238" s="14" t="s">
        <v>79</v>
      </c>
      <c r="AY238" s="219" t="s">
        <v>146</v>
      </c>
    </row>
    <row r="239" spans="1:65" s="2" customFormat="1" ht="16.5" customHeight="1">
      <c r="A239" s="36"/>
      <c r="B239" s="37"/>
      <c r="C239" s="231" t="s">
        <v>483</v>
      </c>
      <c r="D239" s="231" t="s">
        <v>239</v>
      </c>
      <c r="E239" s="232" t="s">
        <v>1418</v>
      </c>
      <c r="F239" s="233" t="s">
        <v>1419</v>
      </c>
      <c r="G239" s="234" t="s">
        <v>227</v>
      </c>
      <c r="H239" s="235">
        <v>21</v>
      </c>
      <c r="I239" s="236"/>
      <c r="J239" s="237">
        <f>ROUND(I239*H239,2)</f>
        <v>0</v>
      </c>
      <c r="K239" s="233" t="s">
        <v>153</v>
      </c>
      <c r="L239" s="238"/>
      <c r="M239" s="239" t="s">
        <v>19</v>
      </c>
      <c r="N239" s="240" t="s">
        <v>43</v>
      </c>
      <c r="O239" s="66"/>
      <c r="P239" s="189">
        <f>O239*H239</f>
        <v>0</v>
      </c>
      <c r="Q239" s="189">
        <v>2.3000000000000001E-4</v>
      </c>
      <c r="R239" s="189">
        <f>Q239*H239</f>
        <v>4.8300000000000001E-3</v>
      </c>
      <c r="S239" s="189">
        <v>0</v>
      </c>
      <c r="T239" s="190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191" t="s">
        <v>940</v>
      </c>
      <c r="AT239" s="191" t="s">
        <v>239</v>
      </c>
      <c r="AU239" s="191" t="s">
        <v>79</v>
      </c>
      <c r="AY239" s="19" t="s">
        <v>146</v>
      </c>
      <c r="BE239" s="192">
        <f>IF(N239="základní",J239,0)</f>
        <v>0</v>
      </c>
      <c r="BF239" s="192">
        <f>IF(N239="snížená",J239,0)</f>
        <v>0</v>
      </c>
      <c r="BG239" s="192">
        <f>IF(N239="zákl. přenesená",J239,0)</f>
        <v>0</v>
      </c>
      <c r="BH239" s="192">
        <f>IF(N239="sníž. přenesená",J239,0)</f>
        <v>0</v>
      </c>
      <c r="BI239" s="192">
        <f>IF(N239="nulová",J239,0)</f>
        <v>0</v>
      </c>
      <c r="BJ239" s="19" t="s">
        <v>79</v>
      </c>
      <c r="BK239" s="192">
        <f>ROUND(I239*H239,2)</f>
        <v>0</v>
      </c>
      <c r="BL239" s="19" t="s">
        <v>940</v>
      </c>
      <c r="BM239" s="191" t="s">
        <v>1420</v>
      </c>
    </row>
    <row r="240" spans="1:65" s="13" customFormat="1" ht="11.25">
      <c r="B240" s="198"/>
      <c r="C240" s="199"/>
      <c r="D240" s="200" t="s">
        <v>158</v>
      </c>
      <c r="E240" s="201" t="s">
        <v>19</v>
      </c>
      <c r="F240" s="202" t="s">
        <v>1386</v>
      </c>
      <c r="G240" s="199"/>
      <c r="H240" s="201" t="s">
        <v>19</v>
      </c>
      <c r="I240" s="203"/>
      <c r="J240" s="199"/>
      <c r="K240" s="199"/>
      <c r="L240" s="204"/>
      <c r="M240" s="205"/>
      <c r="N240" s="206"/>
      <c r="O240" s="206"/>
      <c r="P240" s="206"/>
      <c r="Q240" s="206"/>
      <c r="R240" s="206"/>
      <c r="S240" s="206"/>
      <c r="T240" s="207"/>
      <c r="AT240" s="208" t="s">
        <v>158</v>
      </c>
      <c r="AU240" s="208" t="s">
        <v>79</v>
      </c>
      <c r="AV240" s="13" t="s">
        <v>79</v>
      </c>
      <c r="AW240" s="13" t="s">
        <v>33</v>
      </c>
      <c r="AX240" s="13" t="s">
        <v>72</v>
      </c>
      <c r="AY240" s="208" t="s">
        <v>146</v>
      </c>
    </row>
    <row r="241" spans="1:65" s="14" customFormat="1" ht="11.25">
      <c r="B241" s="209"/>
      <c r="C241" s="210"/>
      <c r="D241" s="200" t="s">
        <v>158</v>
      </c>
      <c r="E241" s="211" t="s">
        <v>19</v>
      </c>
      <c r="F241" s="212" t="s">
        <v>7</v>
      </c>
      <c r="G241" s="210"/>
      <c r="H241" s="213">
        <v>21</v>
      </c>
      <c r="I241" s="214"/>
      <c r="J241" s="210"/>
      <c r="K241" s="210"/>
      <c r="L241" s="215"/>
      <c r="M241" s="216"/>
      <c r="N241" s="217"/>
      <c r="O241" s="217"/>
      <c r="P241" s="217"/>
      <c r="Q241" s="217"/>
      <c r="R241" s="217"/>
      <c r="S241" s="217"/>
      <c r="T241" s="218"/>
      <c r="AT241" s="219" t="s">
        <v>158</v>
      </c>
      <c r="AU241" s="219" t="s">
        <v>79</v>
      </c>
      <c r="AV241" s="14" t="s">
        <v>81</v>
      </c>
      <c r="AW241" s="14" t="s">
        <v>33</v>
      </c>
      <c r="AX241" s="14" t="s">
        <v>79</v>
      </c>
      <c r="AY241" s="219" t="s">
        <v>146</v>
      </c>
    </row>
    <row r="242" spans="1:65" s="2" customFormat="1" ht="16.5" customHeight="1">
      <c r="A242" s="36"/>
      <c r="B242" s="37"/>
      <c r="C242" s="231" t="s">
        <v>489</v>
      </c>
      <c r="D242" s="231" t="s">
        <v>239</v>
      </c>
      <c r="E242" s="232" t="s">
        <v>1421</v>
      </c>
      <c r="F242" s="233" t="s">
        <v>1422</v>
      </c>
      <c r="G242" s="234" t="s">
        <v>227</v>
      </c>
      <c r="H242" s="235">
        <v>10</v>
      </c>
      <c r="I242" s="236"/>
      <c r="J242" s="237">
        <f>ROUND(I242*H242,2)</f>
        <v>0</v>
      </c>
      <c r="K242" s="233" t="s">
        <v>153</v>
      </c>
      <c r="L242" s="238"/>
      <c r="M242" s="239" t="s">
        <v>19</v>
      </c>
      <c r="N242" s="240" t="s">
        <v>43</v>
      </c>
      <c r="O242" s="66"/>
      <c r="P242" s="189">
        <f>O242*H242</f>
        <v>0</v>
      </c>
      <c r="Q242" s="189">
        <v>6.9999999999999999E-4</v>
      </c>
      <c r="R242" s="189">
        <f>Q242*H242</f>
        <v>7.0000000000000001E-3</v>
      </c>
      <c r="S242" s="189">
        <v>0</v>
      </c>
      <c r="T242" s="190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191" t="s">
        <v>940</v>
      </c>
      <c r="AT242" s="191" t="s">
        <v>239</v>
      </c>
      <c r="AU242" s="191" t="s">
        <v>79</v>
      </c>
      <c r="AY242" s="19" t="s">
        <v>146</v>
      </c>
      <c r="BE242" s="192">
        <f>IF(N242="základní",J242,0)</f>
        <v>0</v>
      </c>
      <c r="BF242" s="192">
        <f>IF(N242="snížená",J242,0)</f>
        <v>0</v>
      </c>
      <c r="BG242" s="192">
        <f>IF(N242="zákl. přenesená",J242,0)</f>
        <v>0</v>
      </c>
      <c r="BH242" s="192">
        <f>IF(N242="sníž. přenesená",J242,0)</f>
        <v>0</v>
      </c>
      <c r="BI242" s="192">
        <f>IF(N242="nulová",J242,0)</f>
        <v>0</v>
      </c>
      <c r="BJ242" s="19" t="s">
        <v>79</v>
      </c>
      <c r="BK242" s="192">
        <f>ROUND(I242*H242,2)</f>
        <v>0</v>
      </c>
      <c r="BL242" s="19" t="s">
        <v>940</v>
      </c>
      <c r="BM242" s="191" t="s">
        <v>1423</v>
      </c>
    </row>
    <row r="243" spans="1:65" s="13" customFormat="1" ht="11.25">
      <c r="B243" s="198"/>
      <c r="C243" s="199"/>
      <c r="D243" s="200" t="s">
        <v>158</v>
      </c>
      <c r="E243" s="201" t="s">
        <v>19</v>
      </c>
      <c r="F243" s="202" t="s">
        <v>1386</v>
      </c>
      <c r="G243" s="199"/>
      <c r="H243" s="201" t="s">
        <v>19</v>
      </c>
      <c r="I243" s="203"/>
      <c r="J243" s="199"/>
      <c r="K243" s="199"/>
      <c r="L243" s="204"/>
      <c r="M243" s="205"/>
      <c r="N243" s="206"/>
      <c r="O243" s="206"/>
      <c r="P243" s="206"/>
      <c r="Q243" s="206"/>
      <c r="R243" s="206"/>
      <c r="S243" s="206"/>
      <c r="T243" s="207"/>
      <c r="AT243" s="208" t="s">
        <v>158</v>
      </c>
      <c r="AU243" s="208" t="s">
        <v>79</v>
      </c>
      <c r="AV243" s="13" t="s">
        <v>79</v>
      </c>
      <c r="AW243" s="13" t="s">
        <v>33</v>
      </c>
      <c r="AX243" s="13" t="s">
        <v>72</v>
      </c>
      <c r="AY243" s="208" t="s">
        <v>146</v>
      </c>
    </row>
    <row r="244" spans="1:65" s="14" customFormat="1" ht="11.25">
      <c r="B244" s="209"/>
      <c r="C244" s="210"/>
      <c r="D244" s="200" t="s">
        <v>158</v>
      </c>
      <c r="E244" s="211" t="s">
        <v>19</v>
      </c>
      <c r="F244" s="212" t="s">
        <v>209</v>
      </c>
      <c r="G244" s="210"/>
      <c r="H244" s="213">
        <v>10</v>
      </c>
      <c r="I244" s="214"/>
      <c r="J244" s="210"/>
      <c r="K244" s="210"/>
      <c r="L244" s="215"/>
      <c r="M244" s="216"/>
      <c r="N244" s="217"/>
      <c r="O244" s="217"/>
      <c r="P244" s="217"/>
      <c r="Q244" s="217"/>
      <c r="R244" s="217"/>
      <c r="S244" s="217"/>
      <c r="T244" s="218"/>
      <c r="AT244" s="219" t="s">
        <v>158</v>
      </c>
      <c r="AU244" s="219" t="s">
        <v>79</v>
      </c>
      <c r="AV244" s="14" t="s">
        <v>81</v>
      </c>
      <c r="AW244" s="14" t="s">
        <v>33</v>
      </c>
      <c r="AX244" s="14" t="s">
        <v>79</v>
      </c>
      <c r="AY244" s="219" t="s">
        <v>146</v>
      </c>
    </row>
    <row r="245" spans="1:65" s="2" customFormat="1" ht="16.5" customHeight="1">
      <c r="A245" s="36"/>
      <c r="B245" s="37"/>
      <c r="C245" s="180" t="s">
        <v>496</v>
      </c>
      <c r="D245" s="180" t="s">
        <v>149</v>
      </c>
      <c r="E245" s="181" t="s">
        <v>1424</v>
      </c>
      <c r="F245" s="182" t="s">
        <v>1425</v>
      </c>
      <c r="G245" s="183" t="s">
        <v>227</v>
      </c>
      <c r="H245" s="184">
        <v>2</v>
      </c>
      <c r="I245" s="185"/>
      <c r="J245" s="186">
        <f>ROUND(I245*H245,2)</f>
        <v>0</v>
      </c>
      <c r="K245" s="182" t="s">
        <v>153</v>
      </c>
      <c r="L245" s="41"/>
      <c r="M245" s="187" t="s">
        <v>19</v>
      </c>
      <c r="N245" s="188" t="s">
        <v>43</v>
      </c>
      <c r="O245" s="66"/>
      <c r="P245" s="189">
        <f>O245*H245</f>
        <v>0</v>
      </c>
      <c r="Q245" s="189">
        <v>0</v>
      </c>
      <c r="R245" s="189">
        <f>Q245*H245</f>
        <v>0</v>
      </c>
      <c r="S245" s="189">
        <v>0</v>
      </c>
      <c r="T245" s="190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191" t="s">
        <v>258</v>
      </c>
      <c r="AT245" s="191" t="s">
        <v>149</v>
      </c>
      <c r="AU245" s="191" t="s">
        <v>79</v>
      </c>
      <c r="AY245" s="19" t="s">
        <v>146</v>
      </c>
      <c r="BE245" s="192">
        <f>IF(N245="základní",J245,0)</f>
        <v>0</v>
      </c>
      <c r="BF245" s="192">
        <f>IF(N245="snížená",J245,0)</f>
        <v>0</v>
      </c>
      <c r="BG245" s="192">
        <f>IF(N245="zákl. přenesená",J245,0)</f>
        <v>0</v>
      </c>
      <c r="BH245" s="192">
        <f>IF(N245="sníž. přenesená",J245,0)</f>
        <v>0</v>
      </c>
      <c r="BI245" s="192">
        <f>IF(N245="nulová",J245,0)</f>
        <v>0</v>
      </c>
      <c r="BJ245" s="19" t="s">
        <v>79</v>
      </c>
      <c r="BK245" s="192">
        <f>ROUND(I245*H245,2)</f>
        <v>0</v>
      </c>
      <c r="BL245" s="19" t="s">
        <v>258</v>
      </c>
      <c r="BM245" s="191" t="s">
        <v>1426</v>
      </c>
    </row>
    <row r="246" spans="1:65" s="2" customFormat="1" ht="11.25">
      <c r="A246" s="36"/>
      <c r="B246" s="37"/>
      <c r="C246" s="38"/>
      <c r="D246" s="193" t="s">
        <v>156</v>
      </c>
      <c r="E246" s="38"/>
      <c r="F246" s="194" t="s">
        <v>1427</v>
      </c>
      <c r="G246" s="38"/>
      <c r="H246" s="38"/>
      <c r="I246" s="195"/>
      <c r="J246" s="38"/>
      <c r="K246" s="38"/>
      <c r="L246" s="41"/>
      <c r="M246" s="196"/>
      <c r="N246" s="197"/>
      <c r="O246" s="66"/>
      <c r="P246" s="66"/>
      <c r="Q246" s="66"/>
      <c r="R246" s="66"/>
      <c r="S246" s="66"/>
      <c r="T246" s="67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9" t="s">
        <v>156</v>
      </c>
      <c r="AU246" s="19" t="s">
        <v>79</v>
      </c>
    </row>
    <row r="247" spans="1:65" s="2" customFormat="1" ht="16.5" customHeight="1">
      <c r="A247" s="36"/>
      <c r="B247" s="37"/>
      <c r="C247" s="231" t="s">
        <v>502</v>
      </c>
      <c r="D247" s="231" t="s">
        <v>239</v>
      </c>
      <c r="E247" s="232" t="s">
        <v>1428</v>
      </c>
      <c r="F247" s="233" t="s">
        <v>1429</v>
      </c>
      <c r="G247" s="234" t="s">
        <v>227</v>
      </c>
      <c r="H247" s="235">
        <v>2</v>
      </c>
      <c r="I247" s="236"/>
      <c r="J247" s="237">
        <f>ROUND(I247*H247,2)</f>
        <v>0</v>
      </c>
      <c r="K247" s="233" t="s">
        <v>153</v>
      </c>
      <c r="L247" s="238"/>
      <c r="M247" s="239" t="s">
        <v>19</v>
      </c>
      <c r="N247" s="240" t="s">
        <v>43</v>
      </c>
      <c r="O247" s="66"/>
      <c r="P247" s="189">
        <f>O247*H247</f>
        <v>0</v>
      </c>
      <c r="Q247" s="189">
        <v>4.1999999999999997E-3</v>
      </c>
      <c r="R247" s="189">
        <f>Q247*H247</f>
        <v>8.3999999999999995E-3</v>
      </c>
      <c r="S247" s="189">
        <v>0</v>
      </c>
      <c r="T247" s="190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191" t="s">
        <v>348</v>
      </c>
      <c r="AT247" s="191" t="s">
        <v>239</v>
      </c>
      <c r="AU247" s="191" t="s">
        <v>79</v>
      </c>
      <c r="AY247" s="19" t="s">
        <v>146</v>
      </c>
      <c r="BE247" s="192">
        <f>IF(N247="základní",J247,0)</f>
        <v>0</v>
      </c>
      <c r="BF247" s="192">
        <f>IF(N247="snížená",J247,0)</f>
        <v>0</v>
      </c>
      <c r="BG247" s="192">
        <f>IF(N247="zákl. přenesená",J247,0)</f>
        <v>0</v>
      </c>
      <c r="BH247" s="192">
        <f>IF(N247="sníž. přenesená",J247,0)</f>
        <v>0</v>
      </c>
      <c r="BI247" s="192">
        <f>IF(N247="nulová",J247,0)</f>
        <v>0</v>
      </c>
      <c r="BJ247" s="19" t="s">
        <v>79</v>
      </c>
      <c r="BK247" s="192">
        <f>ROUND(I247*H247,2)</f>
        <v>0</v>
      </c>
      <c r="BL247" s="19" t="s">
        <v>258</v>
      </c>
      <c r="BM247" s="191" t="s">
        <v>1430</v>
      </c>
    </row>
    <row r="248" spans="1:65" s="13" customFormat="1" ht="11.25">
      <c r="B248" s="198"/>
      <c r="C248" s="199"/>
      <c r="D248" s="200" t="s">
        <v>158</v>
      </c>
      <c r="E248" s="201" t="s">
        <v>19</v>
      </c>
      <c r="F248" s="202" t="s">
        <v>1386</v>
      </c>
      <c r="G248" s="199"/>
      <c r="H248" s="201" t="s">
        <v>19</v>
      </c>
      <c r="I248" s="203"/>
      <c r="J248" s="199"/>
      <c r="K248" s="199"/>
      <c r="L248" s="204"/>
      <c r="M248" s="205"/>
      <c r="N248" s="206"/>
      <c r="O248" s="206"/>
      <c r="P248" s="206"/>
      <c r="Q248" s="206"/>
      <c r="R248" s="206"/>
      <c r="S248" s="206"/>
      <c r="T248" s="207"/>
      <c r="AT248" s="208" t="s">
        <v>158</v>
      </c>
      <c r="AU248" s="208" t="s">
        <v>79</v>
      </c>
      <c r="AV248" s="13" t="s">
        <v>79</v>
      </c>
      <c r="AW248" s="13" t="s">
        <v>33</v>
      </c>
      <c r="AX248" s="13" t="s">
        <v>72</v>
      </c>
      <c r="AY248" s="208" t="s">
        <v>146</v>
      </c>
    </row>
    <row r="249" spans="1:65" s="14" customFormat="1" ht="11.25">
      <c r="B249" s="209"/>
      <c r="C249" s="210"/>
      <c r="D249" s="200" t="s">
        <v>158</v>
      </c>
      <c r="E249" s="211" t="s">
        <v>19</v>
      </c>
      <c r="F249" s="212" t="s">
        <v>81</v>
      </c>
      <c r="G249" s="210"/>
      <c r="H249" s="213">
        <v>2</v>
      </c>
      <c r="I249" s="214"/>
      <c r="J249" s="210"/>
      <c r="K249" s="210"/>
      <c r="L249" s="215"/>
      <c r="M249" s="216"/>
      <c r="N249" s="217"/>
      <c r="O249" s="217"/>
      <c r="P249" s="217"/>
      <c r="Q249" s="217"/>
      <c r="R249" s="217"/>
      <c r="S249" s="217"/>
      <c r="T249" s="218"/>
      <c r="AT249" s="219" t="s">
        <v>158</v>
      </c>
      <c r="AU249" s="219" t="s">
        <v>79</v>
      </c>
      <c r="AV249" s="14" t="s">
        <v>81</v>
      </c>
      <c r="AW249" s="14" t="s">
        <v>33</v>
      </c>
      <c r="AX249" s="14" t="s">
        <v>79</v>
      </c>
      <c r="AY249" s="219" t="s">
        <v>146</v>
      </c>
    </row>
    <row r="250" spans="1:65" s="2" customFormat="1" ht="16.5" customHeight="1">
      <c r="A250" s="36"/>
      <c r="B250" s="37"/>
      <c r="C250" s="180" t="s">
        <v>507</v>
      </c>
      <c r="D250" s="180" t="s">
        <v>149</v>
      </c>
      <c r="E250" s="181" t="s">
        <v>1431</v>
      </c>
      <c r="F250" s="182" t="s">
        <v>1432</v>
      </c>
      <c r="G250" s="183" t="s">
        <v>227</v>
      </c>
      <c r="H250" s="184">
        <v>2</v>
      </c>
      <c r="I250" s="185"/>
      <c r="J250" s="186">
        <f>ROUND(I250*H250,2)</f>
        <v>0</v>
      </c>
      <c r="K250" s="182" t="s">
        <v>153</v>
      </c>
      <c r="L250" s="41"/>
      <c r="M250" s="187" t="s">
        <v>19</v>
      </c>
      <c r="N250" s="188" t="s">
        <v>43</v>
      </c>
      <c r="O250" s="66"/>
      <c r="P250" s="189">
        <f>O250*H250</f>
        <v>0</v>
      </c>
      <c r="Q250" s="189">
        <v>0</v>
      </c>
      <c r="R250" s="189">
        <f>Q250*H250</f>
        <v>0</v>
      </c>
      <c r="S250" s="189">
        <v>0</v>
      </c>
      <c r="T250" s="190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191" t="s">
        <v>258</v>
      </c>
      <c r="AT250" s="191" t="s">
        <v>149</v>
      </c>
      <c r="AU250" s="191" t="s">
        <v>79</v>
      </c>
      <c r="AY250" s="19" t="s">
        <v>146</v>
      </c>
      <c r="BE250" s="192">
        <f>IF(N250="základní",J250,0)</f>
        <v>0</v>
      </c>
      <c r="BF250" s="192">
        <f>IF(N250="snížená",J250,0)</f>
        <v>0</v>
      </c>
      <c r="BG250" s="192">
        <f>IF(N250="zákl. přenesená",J250,0)</f>
        <v>0</v>
      </c>
      <c r="BH250" s="192">
        <f>IF(N250="sníž. přenesená",J250,0)</f>
        <v>0</v>
      </c>
      <c r="BI250" s="192">
        <f>IF(N250="nulová",J250,0)</f>
        <v>0</v>
      </c>
      <c r="BJ250" s="19" t="s">
        <v>79</v>
      </c>
      <c r="BK250" s="192">
        <f>ROUND(I250*H250,2)</f>
        <v>0</v>
      </c>
      <c r="BL250" s="19" t="s">
        <v>258</v>
      </c>
      <c r="BM250" s="191" t="s">
        <v>1433</v>
      </c>
    </row>
    <row r="251" spans="1:65" s="2" customFormat="1" ht="11.25">
      <c r="A251" s="36"/>
      <c r="B251" s="37"/>
      <c r="C251" s="38"/>
      <c r="D251" s="193" t="s">
        <v>156</v>
      </c>
      <c r="E251" s="38"/>
      <c r="F251" s="194" t="s">
        <v>1434</v>
      </c>
      <c r="G251" s="38"/>
      <c r="H251" s="38"/>
      <c r="I251" s="195"/>
      <c r="J251" s="38"/>
      <c r="K251" s="38"/>
      <c r="L251" s="41"/>
      <c r="M251" s="196"/>
      <c r="N251" s="197"/>
      <c r="O251" s="66"/>
      <c r="P251" s="66"/>
      <c r="Q251" s="66"/>
      <c r="R251" s="66"/>
      <c r="S251" s="66"/>
      <c r="T251" s="67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T251" s="19" t="s">
        <v>156</v>
      </c>
      <c r="AU251" s="19" t="s">
        <v>79</v>
      </c>
    </row>
    <row r="252" spans="1:65" s="2" customFormat="1" ht="16.5" customHeight="1">
      <c r="A252" s="36"/>
      <c r="B252" s="37"/>
      <c r="C252" s="231" t="s">
        <v>513</v>
      </c>
      <c r="D252" s="231" t="s">
        <v>239</v>
      </c>
      <c r="E252" s="232" t="s">
        <v>1435</v>
      </c>
      <c r="F252" s="233" t="s">
        <v>1436</v>
      </c>
      <c r="G252" s="234" t="s">
        <v>227</v>
      </c>
      <c r="H252" s="235">
        <v>2</v>
      </c>
      <c r="I252" s="236"/>
      <c r="J252" s="237">
        <f>ROUND(I252*H252,2)</f>
        <v>0</v>
      </c>
      <c r="K252" s="233" t="s">
        <v>153</v>
      </c>
      <c r="L252" s="238"/>
      <c r="M252" s="239" t="s">
        <v>19</v>
      </c>
      <c r="N252" s="240" t="s">
        <v>43</v>
      </c>
      <c r="O252" s="66"/>
      <c r="P252" s="189">
        <f>O252*H252</f>
        <v>0</v>
      </c>
      <c r="Q252" s="189">
        <v>0</v>
      </c>
      <c r="R252" s="189">
        <f>Q252*H252</f>
        <v>0</v>
      </c>
      <c r="S252" s="189">
        <v>0</v>
      </c>
      <c r="T252" s="190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191" t="s">
        <v>348</v>
      </c>
      <c r="AT252" s="191" t="s">
        <v>239</v>
      </c>
      <c r="AU252" s="191" t="s">
        <v>79</v>
      </c>
      <c r="AY252" s="19" t="s">
        <v>146</v>
      </c>
      <c r="BE252" s="192">
        <f>IF(N252="základní",J252,0)</f>
        <v>0</v>
      </c>
      <c r="BF252" s="192">
        <f>IF(N252="snížená",J252,0)</f>
        <v>0</v>
      </c>
      <c r="BG252" s="192">
        <f>IF(N252="zákl. přenesená",J252,0)</f>
        <v>0</v>
      </c>
      <c r="BH252" s="192">
        <f>IF(N252="sníž. přenesená",J252,0)</f>
        <v>0</v>
      </c>
      <c r="BI252" s="192">
        <f>IF(N252="nulová",J252,0)</f>
        <v>0</v>
      </c>
      <c r="BJ252" s="19" t="s">
        <v>79</v>
      </c>
      <c r="BK252" s="192">
        <f>ROUND(I252*H252,2)</f>
        <v>0</v>
      </c>
      <c r="BL252" s="19" t="s">
        <v>258</v>
      </c>
      <c r="BM252" s="191" t="s">
        <v>1437</v>
      </c>
    </row>
    <row r="253" spans="1:65" s="13" customFormat="1" ht="11.25">
      <c r="B253" s="198"/>
      <c r="C253" s="199"/>
      <c r="D253" s="200" t="s">
        <v>158</v>
      </c>
      <c r="E253" s="201" t="s">
        <v>19</v>
      </c>
      <c r="F253" s="202" t="s">
        <v>1438</v>
      </c>
      <c r="G253" s="199"/>
      <c r="H253" s="201" t="s">
        <v>19</v>
      </c>
      <c r="I253" s="203"/>
      <c r="J253" s="199"/>
      <c r="K253" s="199"/>
      <c r="L253" s="204"/>
      <c r="M253" s="205"/>
      <c r="N253" s="206"/>
      <c r="O253" s="206"/>
      <c r="P253" s="206"/>
      <c r="Q253" s="206"/>
      <c r="R253" s="206"/>
      <c r="S253" s="206"/>
      <c r="T253" s="207"/>
      <c r="AT253" s="208" t="s">
        <v>158</v>
      </c>
      <c r="AU253" s="208" t="s">
        <v>79</v>
      </c>
      <c r="AV253" s="13" t="s">
        <v>79</v>
      </c>
      <c r="AW253" s="13" t="s">
        <v>33</v>
      </c>
      <c r="AX253" s="13" t="s">
        <v>72</v>
      </c>
      <c r="AY253" s="208" t="s">
        <v>146</v>
      </c>
    </row>
    <row r="254" spans="1:65" s="14" customFormat="1" ht="11.25">
      <c r="B254" s="209"/>
      <c r="C254" s="210"/>
      <c r="D254" s="200" t="s">
        <v>158</v>
      </c>
      <c r="E254" s="211" t="s">
        <v>19</v>
      </c>
      <c r="F254" s="212" t="s">
        <v>81</v>
      </c>
      <c r="G254" s="210"/>
      <c r="H254" s="213">
        <v>2</v>
      </c>
      <c r="I254" s="214"/>
      <c r="J254" s="210"/>
      <c r="K254" s="210"/>
      <c r="L254" s="215"/>
      <c r="M254" s="216"/>
      <c r="N254" s="217"/>
      <c r="O254" s="217"/>
      <c r="P254" s="217"/>
      <c r="Q254" s="217"/>
      <c r="R254" s="217"/>
      <c r="S254" s="217"/>
      <c r="T254" s="218"/>
      <c r="AT254" s="219" t="s">
        <v>158</v>
      </c>
      <c r="AU254" s="219" t="s">
        <v>79</v>
      </c>
      <c r="AV254" s="14" t="s">
        <v>81</v>
      </c>
      <c r="AW254" s="14" t="s">
        <v>33</v>
      </c>
      <c r="AX254" s="14" t="s">
        <v>79</v>
      </c>
      <c r="AY254" s="219" t="s">
        <v>146</v>
      </c>
    </row>
    <row r="255" spans="1:65" s="2" customFormat="1" ht="16.5" customHeight="1">
      <c r="A255" s="36"/>
      <c r="B255" s="37"/>
      <c r="C255" s="231" t="s">
        <v>519</v>
      </c>
      <c r="D255" s="231" t="s">
        <v>239</v>
      </c>
      <c r="E255" s="232" t="s">
        <v>1439</v>
      </c>
      <c r="F255" s="233" t="s">
        <v>1440</v>
      </c>
      <c r="G255" s="234" t="s">
        <v>212</v>
      </c>
      <c r="H255" s="235">
        <v>0.12</v>
      </c>
      <c r="I255" s="236"/>
      <c r="J255" s="237">
        <f>ROUND(I255*H255,2)</f>
        <v>0</v>
      </c>
      <c r="K255" s="233" t="s">
        <v>153</v>
      </c>
      <c r="L255" s="238"/>
      <c r="M255" s="239" t="s">
        <v>19</v>
      </c>
      <c r="N255" s="240" t="s">
        <v>43</v>
      </c>
      <c r="O255" s="66"/>
      <c r="P255" s="189">
        <f>O255*H255</f>
        <v>0</v>
      </c>
      <c r="Q255" s="189">
        <v>1</v>
      </c>
      <c r="R255" s="189">
        <f>Q255*H255</f>
        <v>0.12</v>
      </c>
      <c r="S255" s="189">
        <v>0</v>
      </c>
      <c r="T255" s="190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191" t="s">
        <v>348</v>
      </c>
      <c r="AT255" s="191" t="s">
        <v>239</v>
      </c>
      <c r="AU255" s="191" t="s">
        <v>79</v>
      </c>
      <c r="AY255" s="19" t="s">
        <v>146</v>
      </c>
      <c r="BE255" s="192">
        <f>IF(N255="základní",J255,0)</f>
        <v>0</v>
      </c>
      <c r="BF255" s="192">
        <f>IF(N255="snížená",J255,0)</f>
        <v>0</v>
      </c>
      <c r="BG255" s="192">
        <f>IF(N255="zákl. přenesená",J255,0)</f>
        <v>0</v>
      </c>
      <c r="BH255" s="192">
        <f>IF(N255="sníž. přenesená",J255,0)</f>
        <v>0</v>
      </c>
      <c r="BI255" s="192">
        <f>IF(N255="nulová",J255,0)</f>
        <v>0</v>
      </c>
      <c r="BJ255" s="19" t="s">
        <v>79</v>
      </c>
      <c r="BK255" s="192">
        <f>ROUND(I255*H255,2)</f>
        <v>0</v>
      </c>
      <c r="BL255" s="19" t="s">
        <v>258</v>
      </c>
      <c r="BM255" s="191" t="s">
        <v>1441</v>
      </c>
    </row>
    <row r="256" spans="1:65" s="13" customFormat="1" ht="11.25">
      <c r="B256" s="198"/>
      <c r="C256" s="199"/>
      <c r="D256" s="200" t="s">
        <v>158</v>
      </c>
      <c r="E256" s="201" t="s">
        <v>19</v>
      </c>
      <c r="F256" s="202" t="s">
        <v>1267</v>
      </c>
      <c r="G256" s="199"/>
      <c r="H256" s="201" t="s">
        <v>19</v>
      </c>
      <c r="I256" s="203"/>
      <c r="J256" s="199"/>
      <c r="K256" s="199"/>
      <c r="L256" s="204"/>
      <c r="M256" s="205"/>
      <c r="N256" s="206"/>
      <c r="O256" s="206"/>
      <c r="P256" s="206"/>
      <c r="Q256" s="206"/>
      <c r="R256" s="206"/>
      <c r="S256" s="206"/>
      <c r="T256" s="207"/>
      <c r="AT256" s="208" t="s">
        <v>158</v>
      </c>
      <c r="AU256" s="208" t="s">
        <v>79</v>
      </c>
      <c r="AV256" s="13" t="s">
        <v>79</v>
      </c>
      <c r="AW256" s="13" t="s">
        <v>33</v>
      </c>
      <c r="AX256" s="13" t="s">
        <v>72</v>
      </c>
      <c r="AY256" s="208" t="s">
        <v>146</v>
      </c>
    </row>
    <row r="257" spans="1:65" s="14" customFormat="1" ht="11.25">
      <c r="B257" s="209"/>
      <c r="C257" s="210"/>
      <c r="D257" s="200" t="s">
        <v>158</v>
      </c>
      <c r="E257" s="211" t="s">
        <v>19</v>
      </c>
      <c r="F257" s="212" t="s">
        <v>1442</v>
      </c>
      <c r="G257" s="210"/>
      <c r="H257" s="213">
        <v>0.12</v>
      </c>
      <c r="I257" s="214"/>
      <c r="J257" s="210"/>
      <c r="K257" s="210"/>
      <c r="L257" s="215"/>
      <c r="M257" s="216"/>
      <c r="N257" s="217"/>
      <c r="O257" s="217"/>
      <c r="P257" s="217"/>
      <c r="Q257" s="217"/>
      <c r="R257" s="217"/>
      <c r="S257" s="217"/>
      <c r="T257" s="218"/>
      <c r="AT257" s="219" t="s">
        <v>158</v>
      </c>
      <c r="AU257" s="219" t="s">
        <v>79</v>
      </c>
      <c r="AV257" s="14" t="s">
        <v>81</v>
      </c>
      <c r="AW257" s="14" t="s">
        <v>33</v>
      </c>
      <c r="AX257" s="14" t="s">
        <v>79</v>
      </c>
      <c r="AY257" s="219" t="s">
        <v>146</v>
      </c>
    </row>
    <row r="258" spans="1:65" s="2" customFormat="1" ht="24.2" customHeight="1">
      <c r="A258" s="36"/>
      <c r="B258" s="37"/>
      <c r="C258" s="231" t="s">
        <v>525</v>
      </c>
      <c r="D258" s="231" t="s">
        <v>239</v>
      </c>
      <c r="E258" s="232" t="s">
        <v>1443</v>
      </c>
      <c r="F258" s="233" t="s">
        <v>1444</v>
      </c>
      <c r="G258" s="234" t="s">
        <v>1445</v>
      </c>
      <c r="H258" s="235">
        <v>1</v>
      </c>
      <c r="I258" s="236"/>
      <c r="J258" s="237">
        <f>ROUND(I258*H258,2)</f>
        <v>0</v>
      </c>
      <c r="K258" s="233" t="s">
        <v>153</v>
      </c>
      <c r="L258" s="238"/>
      <c r="M258" s="239" t="s">
        <v>19</v>
      </c>
      <c r="N258" s="240" t="s">
        <v>43</v>
      </c>
      <c r="O258" s="66"/>
      <c r="P258" s="189">
        <f>O258*H258</f>
        <v>0</v>
      </c>
      <c r="Q258" s="189">
        <v>2.5000000000000001E-4</v>
      </c>
      <c r="R258" s="189">
        <f>Q258*H258</f>
        <v>2.5000000000000001E-4</v>
      </c>
      <c r="S258" s="189">
        <v>0</v>
      </c>
      <c r="T258" s="190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191" t="s">
        <v>348</v>
      </c>
      <c r="AT258" s="191" t="s">
        <v>239</v>
      </c>
      <c r="AU258" s="191" t="s">
        <v>79</v>
      </c>
      <c r="AY258" s="19" t="s">
        <v>146</v>
      </c>
      <c r="BE258" s="192">
        <f>IF(N258="základní",J258,0)</f>
        <v>0</v>
      </c>
      <c r="BF258" s="192">
        <f>IF(N258="snížená",J258,0)</f>
        <v>0</v>
      </c>
      <c r="BG258" s="192">
        <f>IF(N258="zákl. přenesená",J258,0)</f>
        <v>0</v>
      </c>
      <c r="BH258" s="192">
        <f>IF(N258="sníž. přenesená",J258,0)</f>
        <v>0</v>
      </c>
      <c r="BI258" s="192">
        <f>IF(N258="nulová",J258,0)</f>
        <v>0</v>
      </c>
      <c r="BJ258" s="19" t="s">
        <v>79</v>
      </c>
      <c r="BK258" s="192">
        <f>ROUND(I258*H258,2)</f>
        <v>0</v>
      </c>
      <c r="BL258" s="19" t="s">
        <v>258</v>
      </c>
      <c r="BM258" s="191" t="s">
        <v>1446</v>
      </c>
    </row>
    <row r="259" spans="1:65" s="13" customFormat="1" ht="11.25">
      <c r="B259" s="198"/>
      <c r="C259" s="199"/>
      <c r="D259" s="200" t="s">
        <v>158</v>
      </c>
      <c r="E259" s="201" t="s">
        <v>19</v>
      </c>
      <c r="F259" s="202" t="s">
        <v>1267</v>
      </c>
      <c r="G259" s="199"/>
      <c r="H259" s="201" t="s">
        <v>19</v>
      </c>
      <c r="I259" s="203"/>
      <c r="J259" s="199"/>
      <c r="K259" s="199"/>
      <c r="L259" s="204"/>
      <c r="M259" s="205"/>
      <c r="N259" s="206"/>
      <c r="O259" s="206"/>
      <c r="P259" s="206"/>
      <c r="Q259" s="206"/>
      <c r="R259" s="206"/>
      <c r="S259" s="206"/>
      <c r="T259" s="207"/>
      <c r="AT259" s="208" t="s">
        <v>158</v>
      </c>
      <c r="AU259" s="208" t="s">
        <v>79</v>
      </c>
      <c r="AV259" s="13" t="s">
        <v>79</v>
      </c>
      <c r="AW259" s="13" t="s">
        <v>33</v>
      </c>
      <c r="AX259" s="13" t="s">
        <v>72</v>
      </c>
      <c r="AY259" s="208" t="s">
        <v>146</v>
      </c>
    </row>
    <row r="260" spans="1:65" s="14" customFormat="1" ht="11.25">
      <c r="B260" s="209"/>
      <c r="C260" s="210"/>
      <c r="D260" s="200" t="s">
        <v>158</v>
      </c>
      <c r="E260" s="211" t="s">
        <v>19</v>
      </c>
      <c r="F260" s="212" t="s">
        <v>79</v>
      </c>
      <c r="G260" s="210"/>
      <c r="H260" s="213">
        <v>1</v>
      </c>
      <c r="I260" s="214"/>
      <c r="J260" s="210"/>
      <c r="K260" s="210"/>
      <c r="L260" s="215"/>
      <c r="M260" s="216"/>
      <c r="N260" s="217"/>
      <c r="O260" s="217"/>
      <c r="P260" s="217"/>
      <c r="Q260" s="217"/>
      <c r="R260" s="217"/>
      <c r="S260" s="217"/>
      <c r="T260" s="218"/>
      <c r="AT260" s="219" t="s">
        <v>158</v>
      </c>
      <c r="AU260" s="219" t="s">
        <v>79</v>
      </c>
      <c r="AV260" s="14" t="s">
        <v>81</v>
      </c>
      <c r="AW260" s="14" t="s">
        <v>33</v>
      </c>
      <c r="AX260" s="14" t="s">
        <v>79</v>
      </c>
      <c r="AY260" s="219" t="s">
        <v>146</v>
      </c>
    </row>
    <row r="261" spans="1:65" s="2" customFormat="1" ht="16.5" customHeight="1">
      <c r="A261" s="36"/>
      <c r="B261" s="37"/>
      <c r="C261" s="180" t="s">
        <v>249</v>
      </c>
      <c r="D261" s="180" t="s">
        <v>149</v>
      </c>
      <c r="E261" s="181" t="s">
        <v>1447</v>
      </c>
      <c r="F261" s="182" t="s">
        <v>1448</v>
      </c>
      <c r="G261" s="183" t="s">
        <v>294</v>
      </c>
      <c r="H261" s="184">
        <v>100</v>
      </c>
      <c r="I261" s="185"/>
      <c r="J261" s="186">
        <f>ROUND(I261*H261,2)</f>
        <v>0</v>
      </c>
      <c r="K261" s="182" t="s">
        <v>188</v>
      </c>
      <c r="L261" s="41"/>
      <c r="M261" s="187" t="s">
        <v>19</v>
      </c>
      <c r="N261" s="188" t="s">
        <v>43</v>
      </c>
      <c r="O261" s="66"/>
      <c r="P261" s="189">
        <f>O261*H261</f>
        <v>0</v>
      </c>
      <c r="Q261" s="189">
        <v>0</v>
      </c>
      <c r="R261" s="189">
        <f>Q261*H261</f>
        <v>0</v>
      </c>
      <c r="S261" s="189">
        <v>0</v>
      </c>
      <c r="T261" s="190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191" t="s">
        <v>258</v>
      </c>
      <c r="AT261" s="191" t="s">
        <v>149</v>
      </c>
      <c r="AU261" s="191" t="s">
        <v>79</v>
      </c>
      <c r="AY261" s="19" t="s">
        <v>146</v>
      </c>
      <c r="BE261" s="192">
        <f>IF(N261="základní",J261,0)</f>
        <v>0</v>
      </c>
      <c r="BF261" s="192">
        <f>IF(N261="snížená",J261,0)</f>
        <v>0</v>
      </c>
      <c r="BG261" s="192">
        <f>IF(N261="zákl. přenesená",J261,0)</f>
        <v>0</v>
      </c>
      <c r="BH261" s="192">
        <f>IF(N261="sníž. přenesená",J261,0)</f>
        <v>0</v>
      </c>
      <c r="BI261" s="192">
        <f>IF(N261="nulová",J261,0)</f>
        <v>0</v>
      </c>
      <c r="BJ261" s="19" t="s">
        <v>79</v>
      </c>
      <c r="BK261" s="192">
        <f>ROUND(I261*H261,2)</f>
        <v>0</v>
      </c>
      <c r="BL261" s="19" t="s">
        <v>258</v>
      </c>
      <c r="BM261" s="191" t="s">
        <v>1449</v>
      </c>
    </row>
    <row r="262" spans="1:65" s="13" customFormat="1" ht="11.25">
      <c r="B262" s="198"/>
      <c r="C262" s="199"/>
      <c r="D262" s="200" t="s">
        <v>158</v>
      </c>
      <c r="E262" s="201" t="s">
        <v>19</v>
      </c>
      <c r="F262" s="202" t="s">
        <v>1267</v>
      </c>
      <c r="G262" s="199"/>
      <c r="H262" s="201" t="s">
        <v>19</v>
      </c>
      <c r="I262" s="203"/>
      <c r="J262" s="199"/>
      <c r="K262" s="199"/>
      <c r="L262" s="204"/>
      <c r="M262" s="205"/>
      <c r="N262" s="206"/>
      <c r="O262" s="206"/>
      <c r="P262" s="206"/>
      <c r="Q262" s="206"/>
      <c r="R262" s="206"/>
      <c r="S262" s="206"/>
      <c r="T262" s="207"/>
      <c r="AT262" s="208" t="s">
        <v>158</v>
      </c>
      <c r="AU262" s="208" t="s">
        <v>79</v>
      </c>
      <c r="AV262" s="13" t="s">
        <v>79</v>
      </c>
      <c r="AW262" s="13" t="s">
        <v>33</v>
      </c>
      <c r="AX262" s="13" t="s">
        <v>72</v>
      </c>
      <c r="AY262" s="208" t="s">
        <v>146</v>
      </c>
    </row>
    <row r="263" spans="1:65" s="14" customFormat="1" ht="11.25">
      <c r="B263" s="209"/>
      <c r="C263" s="210"/>
      <c r="D263" s="200" t="s">
        <v>158</v>
      </c>
      <c r="E263" s="211" t="s">
        <v>19</v>
      </c>
      <c r="F263" s="212" t="s">
        <v>1450</v>
      </c>
      <c r="G263" s="210"/>
      <c r="H263" s="213">
        <v>100</v>
      </c>
      <c r="I263" s="214"/>
      <c r="J263" s="210"/>
      <c r="K263" s="210"/>
      <c r="L263" s="215"/>
      <c r="M263" s="216"/>
      <c r="N263" s="217"/>
      <c r="O263" s="217"/>
      <c r="P263" s="217"/>
      <c r="Q263" s="217"/>
      <c r="R263" s="217"/>
      <c r="S263" s="217"/>
      <c r="T263" s="218"/>
      <c r="AT263" s="219" t="s">
        <v>158</v>
      </c>
      <c r="AU263" s="219" t="s">
        <v>79</v>
      </c>
      <c r="AV263" s="14" t="s">
        <v>81</v>
      </c>
      <c r="AW263" s="14" t="s">
        <v>33</v>
      </c>
      <c r="AX263" s="14" t="s">
        <v>79</v>
      </c>
      <c r="AY263" s="219" t="s">
        <v>146</v>
      </c>
    </row>
    <row r="264" spans="1:65" s="2" customFormat="1" ht="16.5" customHeight="1">
      <c r="A264" s="36"/>
      <c r="B264" s="37"/>
      <c r="C264" s="180" t="s">
        <v>313</v>
      </c>
      <c r="D264" s="180" t="s">
        <v>149</v>
      </c>
      <c r="E264" s="181" t="s">
        <v>1451</v>
      </c>
      <c r="F264" s="182" t="s">
        <v>1452</v>
      </c>
      <c r="G264" s="183" t="s">
        <v>807</v>
      </c>
      <c r="H264" s="184">
        <v>1</v>
      </c>
      <c r="I264" s="185"/>
      <c r="J264" s="186">
        <f>ROUND(I264*H264,2)</f>
        <v>0</v>
      </c>
      <c r="K264" s="182" t="s">
        <v>188</v>
      </c>
      <c r="L264" s="41"/>
      <c r="M264" s="187" t="s">
        <v>19</v>
      </c>
      <c r="N264" s="188" t="s">
        <v>43</v>
      </c>
      <c r="O264" s="66"/>
      <c r="P264" s="189">
        <f>O264*H264</f>
        <v>0</v>
      </c>
      <c r="Q264" s="189">
        <v>0</v>
      </c>
      <c r="R264" s="189">
        <f>Q264*H264</f>
        <v>0</v>
      </c>
      <c r="S264" s="189">
        <v>0</v>
      </c>
      <c r="T264" s="190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191" t="s">
        <v>154</v>
      </c>
      <c r="AT264" s="191" t="s">
        <v>149</v>
      </c>
      <c r="AU264" s="191" t="s">
        <v>79</v>
      </c>
      <c r="AY264" s="19" t="s">
        <v>146</v>
      </c>
      <c r="BE264" s="192">
        <f>IF(N264="základní",J264,0)</f>
        <v>0</v>
      </c>
      <c r="BF264" s="192">
        <f>IF(N264="snížená",J264,0)</f>
        <v>0</v>
      </c>
      <c r="BG264" s="192">
        <f>IF(N264="zákl. přenesená",J264,0)</f>
        <v>0</v>
      </c>
      <c r="BH264" s="192">
        <f>IF(N264="sníž. přenesená",J264,0)</f>
        <v>0</v>
      </c>
      <c r="BI264" s="192">
        <f>IF(N264="nulová",J264,0)</f>
        <v>0</v>
      </c>
      <c r="BJ264" s="19" t="s">
        <v>79</v>
      </c>
      <c r="BK264" s="192">
        <f>ROUND(I264*H264,2)</f>
        <v>0</v>
      </c>
      <c r="BL264" s="19" t="s">
        <v>154</v>
      </c>
      <c r="BM264" s="191" t="s">
        <v>1453</v>
      </c>
    </row>
    <row r="265" spans="1:65" s="13" customFormat="1" ht="11.25">
      <c r="B265" s="198"/>
      <c r="C265" s="199"/>
      <c r="D265" s="200" t="s">
        <v>158</v>
      </c>
      <c r="E265" s="201" t="s">
        <v>19</v>
      </c>
      <c r="F265" s="202" t="s">
        <v>1267</v>
      </c>
      <c r="G265" s="199"/>
      <c r="H265" s="201" t="s">
        <v>19</v>
      </c>
      <c r="I265" s="203"/>
      <c r="J265" s="199"/>
      <c r="K265" s="199"/>
      <c r="L265" s="204"/>
      <c r="M265" s="205"/>
      <c r="N265" s="206"/>
      <c r="O265" s="206"/>
      <c r="P265" s="206"/>
      <c r="Q265" s="206"/>
      <c r="R265" s="206"/>
      <c r="S265" s="206"/>
      <c r="T265" s="207"/>
      <c r="AT265" s="208" t="s">
        <v>158</v>
      </c>
      <c r="AU265" s="208" t="s">
        <v>79</v>
      </c>
      <c r="AV265" s="13" t="s">
        <v>79</v>
      </c>
      <c r="AW265" s="13" t="s">
        <v>33</v>
      </c>
      <c r="AX265" s="13" t="s">
        <v>72</v>
      </c>
      <c r="AY265" s="208" t="s">
        <v>146</v>
      </c>
    </row>
    <row r="266" spans="1:65" s="14" customFormat="1" ht="11.25">
      <c r="B266" s="209"/>
      <c r="C266" s="210"/>
      <c r="D266" s="200" t="s">
        <v>158</v>
      </c>
      <c r="E266" s="211" t="s">
        <v>19</v>
      </c>
      <c r="F266" s="212" t="s">
        <v>79</v>
      </c>
      <c r="G266" s="210"/>
      <c r="H266" s="213">
        <v>1</v>
      </c>
      <c r="I266" s="214"/>
      <c r="J266" s="210"/>
      <c r="K266" s="210"/>
      <c r="L266" s="215"/>
      <c r="M266" s="216"/>
      <c r="N266" s="217"/>
      <c r="O266" s="217"/>
      <c r="P266" s="217"/>
      <c r="Q266" s="217"/>
      <c r="R266" s="217"/>
      <c r="S266" s="217"/>
      <c r="T266" s="218"/>
      <c r="AT266" s="219" t="s">
        <v>158</v>
      </c>
      <c r="AU266" s="219" t="s">
        <v>79</v>
      </c>
      <c r="AV266" s="14" t="s">
        <v>81</v>
      </c>
      <c r="AW266" s="14" t="s">
        <v>33</v>
      </c>
      <c r="AX266" s="14" t="s">
        <v>79</v>
      </c>
      <c r="AY266" s="219" t="s">
        <v>146</v>
      </c>
    </row>
    <row r="267" spans="1:65" s="2" customFormat="1" ht="16.5" customHeight="1">
      <c r="A267" s="36"/>
      <c r="B267" s="37"/>
      <c r="C267" s="180" t="s">
        <v>365</v>
      </c>
      <c r="D267" s="180" t="s">
        <v>149</v>
      </c>
      <c r="E267" s="181" t="s">
        <v>1454</v>
      </c>
      <c r="F267" s="182" t="s">
        <v>1455</v>
      </c>
      <c r="G267" s="183" t="s">
        <v>1456</v>
      </c>
      <c r="H267" s="184">
        <v>20</v>
      </c>
      <c r="I267" s="185"/>
      <c r="J267" s="186">
        <f>ROUND(I267*H267,2)</f>
        <v>0</v>
      </c>
      <c r="K267" s="182" t="s">
        <v>188</v>
      </c>
      <c r="L267" s="41"/>
      <c r="M267" s="187" t="s">
        <v>19</v>
      </c>
      <c r="N267" s="188" t="s">
        <v>43</v>
      </c>
      <c r="O267" s="66"/>
      <c r="P267" s="189">
        <f>O267*H267</f>
        <v>0</v>
      </c>
      <c r="Q267" s="189">
        <v>0</v>
      </c>
      <c r="R267" s="189">
        <f>Q267*H267</f>
        <v>0</v>
      </c>
      <c r="S267" s="189">
        <v>0</v>
      </c>
      <c r="T267" s="190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191" t="s">
        <v>154</v>
      </c>
      <c r="AT267" s="191" t="s">
        <v>149</v>
      </c>
      <c r="AU267" s="191" t="s">
        <v>79</v>
      </c>
      <c r="AY267" s="19" t="s">
        <v>146</v>
      </c>
      <c r="BE267" s="192">
        <f>IF(N267="základní",J267,0)</f>
        <v>0</v>
      </c>
      <c r="BF267" s="192">
        <f>IF(N267="snížená",J267,0)</f>
        <v>0</v>
      </c>
      <c r="BG267" s="192">
        <f>IF(N267="zákl. přenesená",J267,0)</f>
        <v>0</v>
      </c>
      <c r="BH267" s="192">
        <f>IF(N267="sníž. přenesená",J267,0)</f>
        <v>0</v>
      </c>
      <c r="BI267" s="192">
        <f>IF(N267="nulová",J267,0)</f>
        <v>0</v>
      </c>
      <c r="BJ267" s="19" t="s">
        <v>79</v>
      </c>
      <c r="BK267" s="192">
        <f>ROUND(I267*H267,2)</f>
        <v>0</v>
      </c>
      <c r="BL267" s="19" t="s">
        <v>154</v>
      </c>
      <c r="BM267" s="191" t="s">
        <v>1457</v>
      </c>
    </row>
    <row r="268" spans="1:65" s="13" customFormat="1" ht="11.25">
      <c r="B268" s="198"/>
      <c r="C268" s="199"/>
      <c r="D268" s="200" t="s">
        <v>158</v>
      </c>
      <c r="E268" s="201" t="s">
        <v>19</v>
      </c>
      <c r="F268" s="202" t="s">
        <v>1267</v>
      </c>
      <c r="G268" s="199"/>
      <c r="H268" s="201" t="s">
        <v>19</v>
      </c>
      <c r="I268" s="203"/>
      <c r="J268" s="199"/>
      <c r="K268" s="199"/>
      <c r="L268" s="204"/>
      <c r="M268" s="205"/>
      <c r="N268" s="206"/>
      <c r="O268" s="206"/>
      <c r="P268" s="206"/>
      <c r="Q268" s="206"/>
      <c r="R268" s="206"/>
      <c r="S268" s="206"/>
      <c r="T268" s="207"/>
      <c r="AT268" s="208" t="s">
        <v>158</v>
      </c>
      <c r="AU268" s="208" t="s">
        <v>79</v>
      </c>
      <c r="AV268" s="13" t="s">
        <v>79</v>
      </c>
      <c r="AW268" s="13" t="s">
        <v>33</v>
      </c>
      <c r="AX268" s="13" t="s">
        <v>72</v>
      </c>
      <c r="AY268" s="208" t="s">
        <v>146</v>
      </c>
    </row>
    <row r="269" spans="1:65" s="14" customFormat="1" ht="11.25">
      <c r="B269" s="209"/>
      <c r="C269" s="210"/>
      <c r="D269" s="200" t="s">
        <v>158</v>
      </c>
      <c r="E269" s="211" t="s">
        <v>19</v>
      </c>
      <c r="F269" s="212" t="s">
        <v>282</v>
      </c>
      <c r="G269" s="210"/>
      <c r="H269" s="213">
        <v>20</v>
      </c>
      <c r="I269" s="214"/>
      <c r="J269" s="210"/>
      <c r="K269" s="210"/>
      <c r="L269" s="215"/>
      <c r="M269" s="216"/>
      <c r="N269" s="217"/>
      <c r="O269" s="217"/>
      <c r="P269" s="217"/>
      <c r="Q269" s="217"/>
      <c r="R269" s="217"/>
      <c r="S269" s="217"/>
      <c r="T269" s="218"/>
      <c r="AT269" s="219" t="s">
        <v>158</v>
      </c>
      <c r="AU269" s="219" t="s">
        <v>79</v>
      </c>
      <c r="AV269" s="14" t="s">
        <v>81</v>
      </c>
      <c r="AW269" s="14" t="s">
        <v>33</v>
      </c>
      <c r="AX269" s="14" t="s">
        <v>79</v>
      </c>
      <c r="AY269" s="219" t="s">
        <v>146</v>
      </c>
    </row>
    <row r="270" spans="1:65" s="2" customFormat="1" ht="16.5" customHeight="1">
      <c r="A270" s="36"/>
      <c r="B270" s="37"/>
      <c r="C270" s="180" t="s">
        <v>548</v>
      </c>
      <c r="D270" s="180" t="s">
        <v>149</v>
      </c>
      <c r="E270" s="181" t="s">
        <v>1458</v>
      </c>
      <c r="F270" s="182" t="s">
        <v>1459</v>
      </c>
      <c r="G270" s="183" t="s">
        <v>227</v>
      </c>
      <c r="H270" s="184">
        <v>1</v>
      </c>
      <c r="I270" s="185"/>
      <c r="J270" s="186">
        <f>ROUND(I270*H270,2)</f>
        <v>0</v>
      </c>
      <c r="K270" s="182" t="s">
        <v>153</v>
      </c>
      <c r="L270" s="41"/>
      <c r="M270" s="187" t="s">
        <v>19</v>
      </c>
      <c r="N270" s="188" t="s">
        <v>43</v>
      </c>
      <c r="O270" s="66"/>
      <c r="P270" s="189">
        <f>O270*H270</f>
        <v>0</v>
      </c>
      <c r="Q270" s="189">
        <v>0</v>
      </c>
      <c r="R270" s="189">
        <f>Q270*H270</f>
        <v>0</v>
      </c>
      <c r="S270" s="189">
        <v>0</v>
      </c>
      <c r="T270" s="190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191" t="s">
        <v>548</v>
      </c>
      <c r="AT270" s="191" t="s">
        <v>149</v>
      </c>
      <c r="AU270" s="191" t="s">
        <v>79</v>
      </c>
      <c r="AY270" s="19" t="s">
        <v>146</v>
      </c>
      <c r="BE270" s="192">
        <f>IF(N270="základní",J270,0)</f>
        <v>0</v>
      </c>
      <c r="BF270" s="192">
        <f>IF(N270="snížená",J270,0)</f>
        <v>0</v>
      </c>
      <c r="BG270" s="192">
        <f>IF(N270="zákl. přenesená",J270,0)</f>
        <v>0</v>
      </c>
      <c r="BH270" s="192">
        <f>IF(N270="sníž. přenesená",J270,0)</f>
        <v>0</v>
      </c>
      <c r="BI270" s="192">
        <f>IF(N270="nulová",J270,0)</f>
        <v>0</v>
      </c>
      <c r="BJ270" s="19" t="s">
        <v>79</v>
      </c>
      <c r="BK270" s="192">
        <f>ROUND(I270*H270,2)</f>
        <v>0</v>
      </c>
      <c r="BL270" s="19" t="s">
        <v>548</v>
      </c>
      <c r="BM270" s="191" t="s">
        <v>1460</v>
      </c>
    </row>
    <row r="271" spans="1:65" s="2" customFormat="1" ht="11.25">
      <c r="A271" s="36"/>
      <c r="B271" s="37"/>
      <c r="C271" s="38"/>
      <c r="D271" s="193" t="s">
        <v>156</v>
      </c>
      <c r="E271" s="38"/>
      <c r="F271" s="194" t="s">
        <v>1461</v>
      </c>
      <c r="G271" s="38"/>
      <c r="H271" s="38"/>
      <c r="I271" s="195"/>
      <c r="J271" s="38"/>
      <c r="K271" s="38"/>
      <c r="L271" s="41"/>
      <c r="M271" s="196"/>
      <c r="N271" s="197"/>
      <c r="O271" s="66"/>
      <c r="P271" s="66"/>
      <c r="Q271" s="66"/>
      <c r="R271" s="66"/>
      <c r="S271" s="66"/>
      <c r="T271" s="67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T271" s="19" t="s">
        <v>156</v>
      </c>
      <c r="AU271" s="19" t="s">
        <v>79</v>
      </c>
    </row>
    <row r="272" spans="1:65" s="2" customFormat="1" ht="16.5" customHeight="1">
      <c r="A272" s="36"/>
      <c r="B272" s="37"/>
      <c r="C272" s="231" t="s">
        <v>553</v>
      </c>
      <c r="D272" s="231" t="s">
        <v>239</v>
      </c>
      <c r="E272" s="232" t="s">
        <v>1462</v>
      </c>
      <c r="F272" s="233" t="s">
        <v>1463</v>
      </c>
      <c r="G272" s="234" t="s">
        <v>227</v>
      </c>
      <c r="H272" s="235">
        <v>1</v>
      </c>
      <c r="I272" s="236"/>
      <c r="J272" s="237">
        <f>ROUND(I272*H272,2)</f>
        <v>0</v>
      </c>
      <c r="K272" s="233" t="s">
        <v>188</v>
      </c>
      <c r="L272" s="238"/>
      <c r="M272" s="239" t="s">
        <v>19</v>
      </c>
      <c r="N272" s="240" t="s">
        <v>43</v>
      </c>
      <c r="O272" s="66"/>
      <c r="P272" s="189">
        <f>O272*H272</f>
        <v>0</v>
      </c>
      <c r="Q272" s="189">
        <v>6.0000000000000001E-3</v>
      </c>
      <c r="R272" s="189">
        <f>Q272*H272</f>
        <v>6.0000000000000001E-3</v>
      </c>
      <c r="S272" s="189">
        <v>0</v>
      </c>
      <c r="T272" s="190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191" t="s">
        <v>940</v>
      </c>
      <c r="AT272" s="191" t="s">
        <v>239</v>
      </c>
      <c r="AU272" s="191" t="s">
        <v>79</v>
      </c>
      <c r="AY272" s="19" t="s">
        <v>146</v>
      </c>
      <c r="BE272" s="192">
        <f>IF(N272="základní",J272,0)</f>
        <v>0</v>
      </c>
      <c r="BF272" s="192">
        <f>IF(N272="snížená",J272,0)</f>
        <v>0</v>
      </c>
      <c r="BG272" s="192">
        <f>IF(N272="zákl. přenesená",J272,0)</f>
        <v>0</v>
      </c>
      <c r="BH272" s="192">
        <f>IF(N272="sníž. přenesená",J272,0)</f>
        <v>0</v>
      </c>
      <c r="BI272" s="192">
        <f>IF(N272="nulová",J272,0)</f>
        <v>0</v>
      </c>
      <c r="BJ272" s="19" t="s">
        <v>79</v>
      </c>
      <c r="BK272" s="192">
        <f>ROUND(I272*H272,2)</f>
        <v>0</v>
      </c>
      <c r="BL272" s="19" t="s">
        <v>940</v>
      </c>
      <c r="BM272" s="191" t="s">
        <v>1464</v>
      </c>
    </row>
    <row r="273" spans="1:65" s="13" customFormat="1" ht="11.25">
      <c r="B273" s="198"/>
      <c r="C273" s="199"/>
      <c r="D273" s="200" t="s">
        <v>158</v>
      </c>
      <c r="E273" s="201" t="s">
        <v>19</v>
      </c>
      <c r="F273" s="202" t="s">
        <v>1386</v>
      </c>
      <c r="G273" s="199"/>
      <c r="H273" s="201" t="s">
        <v>19</v>
      </c>
      <c r="I273" s="203"/>
      <c r="J273" s="199"/>
      <c r="K273" s="199"/>
      <c r="L273" s="204"/>
      <c r="M273" s="205"/>
      <c r="N273" s="206"/>
      <c r="O273" s="206"/>
      <c r="P273" s="206"/>
      <c r="Q273" s="206"/>
      <c r="R273" s="206"/>
      <c r="S273" s="206"/>
      <c r="T273" s="207"/>
      <c r="AT273" s="208" t="s">
        <v>158</v>
      </c>
      <c r="AU273" s="208" t="s">
        <v>79</v>
      </c>
      <c r="AV273" s="13" t="s">
        <v>79</v>
      </c>
      <c r="AW273" s="13" t="s">
        <v>33</v>
      </c>
      <c r="AX273" s="13" t="s">
        <v>72</v>
      </c>
      <c r="AY273" s="208" t="s">
        <v>146</v>
      </c>
    </row>
    <row r="274" spans="1:65" s="14" customFormat="1" ht="11.25">
      <c r="B274" s="209"/>
      <c r="C274" s="210"/>
      <c r="D274" s="200" t="s">
        <v>158</v>
      </c>
      <c r="E274" s="211" t="s">
        <v>19</v>
      </c>
      <c r="F274" s="212" t="s">
        <v>79</v>
      </c>
      <c r="G274" s="210"/>
      <c r="H274" s="213">
        <v>1</v>
      </c>
      <c r="I274" s="214"/>
      <c r="J274" s="210"/>
      <c r="K274" s="210"/>
      <c r="L274" s="215"/>
      <c r="M274" s="216"/>
      <c r="N274" s="217"/>
      <c r="O274" s="217"/>
      <c r="P274" s="217"/>
      <c r="Q274" s="217"/>
      <c r="R274" s="217"/>
      <c r="S274" s="217"/>
      <c r="T274" s="218"/>
      <c r="AT274" s="219" t="s">
        <v>158</v>
      </c>
      <c r="AU274" s="219" t="s">
        <v>79</v>
      </c>
      <c r="AV274" s="14" t="s">
        <v>81</v>
      </c>
      <c r="AW274" s="14" t="s">
        <v>33</v>
      </c>
      <c r="AX274" s="14" t="s">
        <v>79</v>
      </c>
      <c r="AY274" s="219" t="s">
        <v>146</v>
      </c>
    </row>
    <row r="275" spans="1:65" s="2" customFormat="1" ht="16.5" customHeight="1">
      <c r="A275" s="36"/>
      <c r="B275" s="37"/>
      <c r="C275" s="180" t="s">
        <v>559</v>
      </c>
      <c r="D275" s="180" t="s">
        <v>149</v>
      </c>
      <c r="E275" s="181" t="s">
        <v>1465</v>
      </c>
      <c r="F275" s="182" t="s">
        <v>1466</v>
      </c>
      <c r="G275" s="183" t="s">
        <v>227</v>
      </c>
      <c r="H275" s="184">
        <v>1</v>
      </c>
      <c r="I275" s="185"/>
      <c r="J275" s="186">
        <f>ROUND(I275*H275,2)</f>
        <v>0</v>
      </c>
      <c r="K275" s="182" t="s">
        <v>188</v>
      </c>
      <c r="L275" s="41"/>
      <c r="M275" s="187" t="s">
        <v>19</v>
      </c>
      <c r="N275" s="188" t="s">
        <v>43</v>
      </c>
      <c r="O275" s="66"/>
      <c r="P275" s="189">
        <f>O275*H275</f>
        <v>0</v>
      </c>
      <c r="Q275" s="189">
        <v>0</v>
      </c>
      <c r="R275" s="189">
        <f>Q275*H275</f>
        <v>0</v>
      </c>
      <c r="S275" s="189">
        <v>0</v>
      </c>
      <c r="T275" s="190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191" t="s">
        <v>258</v>
      </c>
      <c r="AT275" s="191" t="s">
        <v>149</v>
      </c>
      <c r="AU275" s="191" t="s">
        <v>79</v>
      </c>
      <c r="AY275" s="19" t="s">
        <v>146</v>
      </c>
      <c r="BE275" s="192">
        <f>IF(N275="základní",J275,0)</f>
        <v>0</v>
      </c>
      <c r="BF275" s="192">
        <f>IF(N275="snížená",J275,0)</f>
        <v>0</v>
      </c>
      <c r="BG275" s="192">
        <f>IF(N275="zákl. přenesená",J275,0)</f>
        <v>0</v>
      </c>
      <c r="BH275" s="192">
        <f>IF(N275="sníž. přenesená",J275,0)</f>
        <v>0</v>
      </c>
      <c r="BI275" s="192">
        <f>IF(N275="nulová",J275,0)</f>
        <v>0</v>
      </c>
      <c r="BJ275" s="19" t="s">
        <v>79</v>
      </c>
      <c r="BK275" s="192">
        <f>ROUND(I275*H275,2)</f>
        <v>0</v>
      </c>
      <c r="BL275" s="19" t="s">
        <v>258</v>
      </c>
      <c r="BM275" s="191" t="s">
        <v>1467</v>
      </c>
    </row>
    <row r="276" spans="1:65" s="13" customFormat="1" ht="11.25">
      <c r="B276" s="198"/>
      <c r="C276" s="199"/>
      <c r="D276" s="200" t="s">
        <v>158</v>
      </c>
      <c r="E276" s="201" t="s">
        <v>19</v>
      </c>
      <c r="F276" s="202" t="s">
        <v>1386</v>
      </c>
      <c r="G276" s="199"/>
      <c r="H276" s="201" t="s">
        <v>19</v>
      </c>
      <c r="I276" s="203"/>
      <c r="J276" s="199"/>
      <c r="K276" s="199"/>
      <c r="L276" s="204"/>
      <c r="M276" s="205"/>
      <c r="N276" s="206"/>
      <c r="O276" s="206"/>
      <c r="P276" s="206"/>
      <c r="Q276" s="206"/>
      <c r="R276" s="206"/>
      <c r="S276" s="206"/>
      <c r="T276" s="207"/>
      <c r="AT276" s="208" t="s">
        <v>158</v>
      </c>
      <c r="AU276" s="208" t="s">
        <v>79</v>
      </c>
      <c r="AV276" s="13" t="s">
        <v>79</v>
      </c>
      <c r="AW276" s="13" t="s">
        <v>33</v>
      </c>
      <c r="AX276" s="13" t="s">
        <v>72</v>
      </c>
      <c r="AY276" s="208" t="s">
        <v>146</v>
      </c>
    </row>
    <row r="277" spans="1:65" s="14" customFormat="1" ht="11.25">
      <c r="B277" s="209"/>
      <c r="C277" s="210"/>
      <c r="D277" s="200" t="s">
        <v>158</v>
      </c>
      <c r="E277" s="211" t="s">
        <v>19</v>
      </c>
      <c r="F277" s="212" t="s">
        <v>79</v>
      </c>
      <c r="G277" s="210"/>
      <c r="H277" s="213">
        <v>1</v>
      </c>
      <c r="I277" s="214"/>
      <c r="J277" s="210"/>
      <c r="K277" s="210"/>
      <c r="L277" s="215"/>
      <c r="M277" s="216"/>
      <c r="N277" s="217"/>
      <c r="O277" s="217"/>
      <c r="P277" s="217"/>
      <c r="Q277" s="217"/>
      <c r="R277" s="217"/>
      <c r="S277" s="217"/>
      <c r="T277" s="218"/>
      <c r="AT277" s="219" t="s">
        <v>158</v>
      </c>
      <c r="AU277" s="219" t="s">
        <v>79</v>
      </c>
      <c r="AV277" s="14" t="s">
        <v>81</v>
      </c>
      <c r="AW277" s="14" t="s">
        <v>33</v>
      </c>
      <c r="AX277" s="14" t="s">
        <v>72</v>
      </c>
      <c r="AY277" s="219" t="s">
        <v>146</v>
      </c>
    </row>
    <row r="278" spans="1:65" s="15" customFormat="1" ht="11.25">
      <c r="B278" s="220"/>
      <c r="C278" s="221"/>
      <c r="D278" s="200" t="s">
        <v>158</v>
      </c>
      <c r="E278" s="222" t="s">
        <v>19</v>
      </c>
      <c r="F278" s="223" t="s">
        <v>162</v>
      </c>
      <c r="G278" s="221"/>
      <c r="H278" s="224">
        <v>1</v>
      </c>
      <c r="I278" s="225"/>
      <c r="J278" s="221"/>
      <c r="K278" s="221"/>
      <c r="L278" s="226"/>
      <c r="M278" s="227"/>
      <c r="N278" s="228"/>
      <c r="O278" s="228"/>
      <c r="P278" s="228"/>
      <c r="Q278" s="228"/>
      <c r="R278" s="228"/>
      <c r="S278" s="228"/>
      <c r="T278" s="229"/>
      <c r="AT278" s="230" t="s">
        <v>158</v>
      </c>
      <c r="AU278" s="230" t="s">
        <v>79</v>
      </c>
      <c r="AV278" s="15" t="s">
        <v>154</v>
      </c>
      <c r="AW278" s="15" t="s">
        <v>4</v>
      </c>
      <c r="AX278" s="15" t="s">
        <v>79</v>
      </c>
      <c r="AY278" s="230" t="s">
        <v>146</v>
      </c>
    </row>
    <row r="279" spans="1:65" s="2" customFormat="1" ht="16.5" customHeight="1">
      <c r="A279" s="36"/>
      <c r="B279" s="37"/>
      <c r="C279" s="180" t="s">
        <v>564</v>
      </c>
      <c r="D279" s="180" t="s">
        <v>149</v>
      </c>
      <c r="E279" s="181" t="s">
        <v>1468</v>
      </c>
      <c r="F279" s="182" t="s">
        <v>1469</v>
      </c>
      <c r="G279" s="183" t="s">
        <v>227</v>
      </c>
      <c r="H279" s="184">
        <v>1</v>
      </c>
      <c r="I279" s="185"/>
      <c r="J279" s="186">
        <f>ROUND(I279*H279,2)</f>
        <v>0</v>
      </c>
      <c r="K279" s="182" t="s">
        <v>153</v>
      </c>
      <c r="L279" s="41"/>
      <c r="M279" s="187" t="s">
        <v>19</v>
      </c>
      <c r="N279" s="188" t="s">
        <v>43</v>
      </c>
      <c r="O279" s="66"/>
      <c r="P279" s="189">
        <f>O279*H279</f>
        <v>0</v>
      </c>
      <c r="Q279" s="189">
        <v>0</v>
      </c>
      <c r="R279" s="189">
        <f>Q279*H279</f>
        <v>0</v>
      </c>
      <c r="S279" s="189">
        <v>0</v>
      </c>
      <c r="T279" s="190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191" t="s">
        <v>258</v>
      </c>
      <c r="AT279" s="191" t="s">
        <v>149</v>
      </c>
      <c r="AU279" s="191" t="s">
        <v>79</v>
      </c>
      <c r="AY279" s="19" t="s">
        <v>146</v>
      </c>
      <c r="BE279" s="192">
        <f>IF(N279="základní",J279,0)</f>
        <v>0</v>
      </c>
      <c r="BF279" s="192">
        <f>IF(N279="snížená",J279,0)</f>
        <v>0</v>
      </c>
      <c r="BG279" s="192">
        <f>IF(N279="zákl. přenesená",J279,0)</f>
        <v>0</v>
      </c>
      <c r="BH279" s="192">
        <f>IF(N279="sníž. přenesená",J279,0)</f>
        <v>0</v>
      </c>
      <c r="BI279" s="192">
        <f>IF(N279="nulová",J279,0)</f>
        <v>0</v>
      </c>
      <c r="BJ279" s="19" t="s">
        <v>79</v>
      </c>
      <c r="BK279" s="192">
        <f>ROUND(I279*H279,2)</f>
        <v>0</v>
      </c>
      <c r="BL279" s="19" t="s">
        <v>258</v>
      </c>
      <c r="BM279" s="191" t="s">
        <v>1470</v>
      </c>
    </row>
    <row r="280" spans="1:65" s="2" customFormat="1" ht="11.25">
      <c r="A280" s="36"/>
      <c r="B280" s="37"/>
      <c r="C280" s="38"/>
      <c r="D280" s="193" t="s">
        <v>156</v>
      </c>
      <c r="E280" s="38"/>
      <c r="F280" s="194" t="s">
        <v>1471</v>
      </c>
      <c r="G280" s="38"/>
      <c r="H280" s="38"/>
      <c r="I280" s="195"/>
      <c r="J280" s="38"/>
      <c r="K280" s="38"/>
      <c r="L280" s="41"/>
      <c r="M280" s="196"/>
      <c r="N280" s="197"/>
      <c r="O280" s="66"/>
      <c r="P280" s="66"/>
      <c r="Q280" s="66"/>
      <c r="R280" s="66"/>
      <c r="S280" s="66"/>
      <c r="T280" s="67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T280" s="19" t="s">
        <v>156</v>
      </c>
      <c r="AU280" s="19" t="s">
        <v>79</v>
      </c>
    </row>
    <row r="281" spans="1:65" s="13" customFormat="1" ht="11.25">
      <c r="B281" s="198"/>
      <c r="C281" s="199"/>
      <c r="D281" s="200" t="s">
        <v>158</v>
      </c>
      <c r="E281" s="201" t="s">
        <v>19</v>
      </c>
      <c r="F281" s="202" t="s">
        <v>1386</v>
      </c>
      <c r="G281" s="199"/>
      <c r="H281" s="201" t="s">
        <v>19</v>
      </c>
      <c r="I281" s="203"/>
      <c r="J281" s="199"/>
      <c r="K281" s="199"/>
      <c r="L281" s="204"/>
      <c r="M281" s="205"/>
      <c r="N281" s="206"/>
      <c r="O281" s="206"/>
      <c r="P281" s="206"/>
      <c r="Q281" s="206"/>
      <c r="R281" s="206"/>
      <c r="S281" s="206"/>
      <c r="T281" s="207"/>
      <c r="AT281" s="208" t="s">
        <v>158</v>
      </c>
      <c r="AU281" s="208" t="s">
        <v>79</v>
      </c>
      <c r="AV281" s="13" t="s">
        <v>79</v>
      </c>
      <c r="AW281" s="13" t="s">
        <v>33</v>
      </c>
      <c r="AX281" s="13" t="s">
        <v>72</v>
      </c>
      <c r="AY281" s="208" t="s">
        <v>146</v>
      </c>
    </row>
    <row r="282" spans="1:65" s="14" customFormat="1" ht="11.25">
      <c r="B282" s="209"/>
      <c r="C282" s="210"/>
      <c r="D282" s="200" t="s">
        <v>158</v>
      </c>
      <c r="E282" s="211" t="s">
        <v>19</v>
      </c>
      <c r="F282" s="212" t="s">
        <v>79</v>
      </c>
      <c r="G282" s="210"/>
      <c r="H282" s="213">
        <v>1</v>
      </c>
      <c r="I282" s="214"/>
      <c r="J282" s="210"/>
      <c r="K282" s="210"/>
      <c r="L282" s="215"/>
      <c r="M282" s="216"/>
      <c r="N282" s="217"/>
      <c r="O282" s="217"/>
      <c r="P282" s="217"/>
      <c r="Q282" s="217"/>
      <c r="R282" s="217"/>
      <c r="S282" s="217"/>
      <c r="T282" s="218"/>
      <c r="AT282" s="219" t="s">
        <v>158</v>
      </c>
      <c r="AU282" s="219" t="s">
        <v>79</v>
      </c>
      <c r="AV282" s="14" t="s">
        <v>81</v>
      </c>
      <c r="AW282" s="14" t="s">
        <v>33</v>
      </c>
      <c r="AX282" s="14" t="s">
        <v>72</v>
      </c>
      <c r="AY282" s="219" t="s">
        <v>146</v>
      </c>
    </row>
    <row r="283" spans="1:65" s="15" customFormat="1" ht="11.25">
      <c r="B283" s="220"/>
      <c r="C283" s="221"/>
      <c r="D283" s="200" t="s">
        <v>158</v>
      </c>
      <c r="E283" s="222" t="s">
        <v>19</v>
      </c>
      <c r="F283" s="223" t="s">
        <v>162</v>
      </c>
      <c r="G283" s="221"/>
      <c r="H283" s="224">
        <v>1</v>
      </c>
      <c r="I283" s="225"/>
      <c r="J283" s="221"/>
      <c r="K283" s="221"/>
      <c r="L283" s="226"/>
      <c r="M283" s="227"/>
      <c r="N283" s="228"/>
      <c r="O283" s="228"/>
      <c r="P283" s="228"/>
      <c r="Q283" s="228"/>
      <c r="R283" s="228"/>
      <c r="S283" s="228"/>
      <c r="T283" s="229"/>
      <c r="AT283" s="230" t="s">
        <v>158</v>
      </c>
      <c r="AU283" s="230" t="s">
        <v>79</v>
      </c>
      <c r="AV283" s="15" t="s">
        <v>154</v>
      </c>
      <c r="AW283" s="15" t="s">
        <v>4</v>
      </c>
      <c r="AX283" s="15" t="s">
        <v>79</v>
      </c>
      <c r="AY283" s="230" t="s">
        <v>146</v>
      </c>
    </row>
    <row r="284" spans="1:65" s="2" customFormat="1" ht="16.5" customHeight="1">
      <c r="A284" s="36"/>
      <c r="B284" s="37"/>
      <c r="C284" s="231" t="s">
        <v>570</v>
      </c>
      <c r="D284" s="231" t="s">
        <v>239</v>
      </c>
      <c r="E284" s="232" t="s">
        <v>1472</v>
      </c>
      <c r="F284" s="233" t="s">
        <v>1473</v>
      </c>
      <c r="G284" s="234" t="s">
        <v>227</v>
      </c>
      <c r="H284" s="235">
        <v>1</v>
      </c>
      <c r="I284" s="236"/>
      <c r="J284" s="237">
        <f>ROUND(I284*H284,2)</f>
        <v>0</v>
      </c>
      <c r="K284" s="233" t="s">
        <v>153</v>
      </c>
      <c r="L284" s="238"/>
      <c r="M284" s="239" t="s">
        <v>19</v>
      </c>
      <c r="N284" s="240" t="s">
        <v>43</v>
      </c>
      <c r="O284" s="66"/>
      <c r="P284" s="189">
        <f>O284*H284</f>
        <v>0</v>
      </c>
      <c r="Q284" s="189">
        <v>1.2E-4</v>
      </c>
      <c r="R284" s="189">
        <f>Q284*H284</f>
        <v>1.2E-4</v>
      </c>
      <c r="S284" s="189">
        <v>0</v>
      </c>
      <c r="T284" s="190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191" t="s">
        <v>348</v>
      </c>
      <c r="AT284" s="191" t="s">
        <v>239</v>
      </c>
      <c r="AU284" s="191" t="s">
        <v>79</v>
      </c>
      <c r="AY284" s="19" t="s">
        <v>146</v>
      </c>
      <c r="BE284" s="192">
        <f>IF(N284="základní",J284,0)</f>
        <v>0</v>
      </c>
      <c r="BF284" s="192">
        <f>IF(N284="snížená",J284,0)</f>
        <v>0</v>
      </c>
      <c r="BG284" s="192">
        <f>IF(N284="zákl. přenesená",J284,0)</f>
        <v>0</v>
      </c>
      <c r="BH284" s="192">
        <f>IF(N284="sníž. přenesená",J284,0)</f>
        <v>0</v>
      </c>
      <c r="BI284" s="192">
        <f>IF(N284="nulová",J284,0)</f>
        <v>0</v>
      </c>
      <c r="BJ284" s="19" t="s">
        <v>79</v>
      </c>
      <c r="BK284" s="192">
        <f>ROUND(I284*H284,2)</f>
        <v>0</v>
      </c>
      <c r="BL284" s="19" t="s">
        <v>258</v>
      </c>
      <c r="BM284" s="191" t="s">
        <v>1474</v>
      </c>
    </row>
    <row r="285" spans="1:65" s="12" customFormat="1" ht="25.9" customHeight="1">
      <c r="B285" s="164"/>
      <c r="C285" s="165"/>
      <c r="D285" s="166" t="s">
        <v>71</v>
      </c>
      <c r="E285" s="167" t="s">
        <v>829</v>
      </c>
      <c r="F285" s="167" t="s">
        <v>830</v>
      </c>
      <c r="G285" s="165"/>
      <c r="H285" s="165"/>
      <c r="I285" s="168"/>
      <c r="J285" s="169">
        <f>BK285</f>
        <v>0</v>
      </c>
      <c r="K285" s="165"/>
      <c r="L285" s="170"/>
      <c r="M285" s="171"/>
      <c r="N285" s="172"/>
      <c r="O285" s="172"/>
      <c r="P285" s="173">
        <f>P286</f>
        <v>0</v>
      </c>
      <c r="Q285" s="172"/>
      <c r="R285" s="173">
        <f>R286</f>
        <v>0</v>
      </c>
      <c r="S285" s="172"/>
      <c r="T285" s="174">
        <f>T286</f>
        <v>0</v>
      </c>
      <c r="AR285" s="175" t="s">
        <v>81</v>
      </c>
      <c r="AT285" s="176" t="s">
        <v>71</v>
      </c>
      <c r="AU285" s="176" t="s">
        <v>72</v>
      </c>
      <c r="AY285" s="175" t="s">
        <v>146</v>
      </c>
      <c r="BK285" s="177">
        <f>BK286</f>
        <v>0</v>
      </c>
    </row>
    <row r="286" spans="1:65" s="12" customFormat="1" ht="22.9" customHeight="1">
      <c r="B286" s="164"/>
      <c r="C286" s="165"/>
      <c r="D286" s="166" t="s">
        <v>71</v>
      </c>
      <c r="E286" s="178" t="s">
        <v>1475</v>
      </c>
      <c r="F286" s="178" t="s">
        <v>1476</v>
      </c>
      <c r="G286" s="165"/>
      <c r="H286" s="165"/>
      <c r="I286" s="168"/>
      <c r="J286" s="179">
        <f>BK286</f>
        <v>0</v>
      </c>
      <c r="K286" s="165"/>
      <c r="L286" s="170"/>
      <c r="M286" s="171"/>
      <c r="N286" s="172"/>
      <c r="O286" s="172"/>
      <c r="P286" s="173">
        <f>SUM(P287:P289)</f>
        <v>0</v>
      </c>
      <c r="Q286" s="172"/>
      <c r="R286" s="173">
        <f>SUM(R287:R289)</f>
        <v>0</v>
      </c>
      <c r="S286" s="172"/>
      <c r="T286" s="174">
        <f>SUM(T287:T289)</f>
        <v>0</v>
      </c>
      <c r="AR286" s="175" t="s">
        <v>81</v>
      </c>
      <c r="AT286" s="176" t="s">
        <v>71</v>
      </c>
      <c r="AU286" s="176" t="s">
        <v>79</v>
      </c>
      <c r="AY286" s="175" t="s">
        <v>146</v>
      </c>
      <c r="BK286" s="177">
        <f>SUM(BK287:BK289)</f>
        <v>0</v>
      </c>
    </row>
    <row r="287" spans="1:65" s="2" customFormat="1" ht="21.75" customHeight="1">
      <c r="A287" s="36"/>
      <c r="B287" s="37"/>
      <c r="C287" s="180" t="s">
        <v>576</v>
      </c>
      <c r="D287" s="180" t="s">
        <v>149</v>
      </c>
      <c r="E287" s="181" t="s">
        <v>1477</v>
      </c>
      <c r="F287" s="182" t="s">
        <v>1478</v>
      </c>
      <c r="G287" s="183" t="s">
        <v>227</v>
      </c>
      <c r="H287" s="184">
        <v>1</v>
      </c>
      <c r="I287" s="185"/>
      <c r="J287" s="186">
        <f>ROUND(I287*H287,2)</f>
        <v>0</v>
      </c>
      <c r="K287" s="182" t="s">
        <v>188</v>
      </c>
      <c r="L287" s="41"/>
      <c r="M287" s="187" t="s">
        <v>19</v>
      </c>
      <c r="N287" s="188" t="s">
        <v>43</v>
      </c>
      <c r="O287" s="66"/>
      <c r="P287" s="189">
        <f>O287*H287</f>
        <v>0</v>
      </c>
      <c r="Q287" s="189">
        <v>0</v>
      </c>
      <c r="R287" s="189">
        <f>Q287*H287</f>
        <v>0</v>
      </c>
      <c r="S287" s="189">
        <v>0</v>
      </c>
      <c r="T287" s="190">
        <f>S287*H287</f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191" t="s">
        <v>258</v>
      </c>
      <c r="AT287" s="191" t="s">
        <v>149</v>
      </c>
      <c r="AU287" s="191" t="s">
        <v>81</v>
      </c>
      <c r="AY287" s="19" t="s">
        <v>146</v>
      </c>
      <c r="BE287" s="192">
        <f>IF(N287="základní",J287,0)</f>
        <v>0</v>
      </c>
      <c r="BF287" s="192">
        <f>IF(N287="snížená",J287,0)</f>
        <v>0</v>
      </c>
      <c r="BG287" s="192">
        <f>IF(N287="zákl. přenesená",J287,0)</f>
        <v>0</v>
      </c>
      <c r="BH287" s="192">
        <f>IF(N287="sníž. přenesená",J287,0)</f>
        <v>0</v>
      </c>
      <c r="BI287" s="192">
        <f>IF(N287="nulová",J287,0)</f>
        <v>0</v>
      </c>
      <c r="BJ287" s="19" t="s">
        <v>79</v>
      </c>
      <c r="BK287" s="192">
        <f>ROUND(I287*H287,2)</f>
        <v>0</v>
      </c>
      <c r="BL287" s="19" t="s">
        <v>258</v>
      </c>
      <c r="BM287" s="191" t="s">
        <v>1479</v>
      </c>
    </row>
    <row r="288" spans="1:65" s="2" customFormat="1" ht="16.5" customHeight="1">
      <c r="A288" s="36"/>
      <c r="B288" s="37"/>
      <c r="C288" s="180" t="s">
        <v>582</v>
      </c>
      <c r="D288" s="180" t="s">
        <v>149</v>
      </c>
      <c r="E288" s="181" t="s">
        <v>1480</v>
      </c>
      <c r="F288" s="182" t="s">
        <v>1481</v>
      </c>
      <c r="G288" s="183" t="s">
        <v>227</v>
      </c>
      <c r="H288" s="184">
        <v>2</v>
      </c>
      <c r="I288" s="185"/>
      <c r="J288" s="186">
        <f>ROUND(I288*H288,2)</f>
        <v>0</v>
      </c>
      <c r="K288" s="182" t="s">
        <v>153</v>
      </c>
      <c r="L288" s="41"/>
      <c r="M288" s="187" t="s">
        <v>19</v>
      </c>
      <c r="N288" s="188" t="s">
        <v>43</v>
      </c>
      <c r="O288" s="66"/>
      <c r="P288" s="189">
        <f>O288*H288</f>
        <v>0</v>
      </c>
      <c r="Q288" s="189">
        <v>0</v>
      </c>
      <c r="R288" s="189">
        <f>Q288*H288</f>
        <v>0</v>
      </c>
      <c r="S288" s="189">
        <v>0</v>
      </c>
      <c r="T288" s="190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191" t="s">
        <v>258</v>
      </c>
      <c r="AT288" s="191" t="s">
        <v>149</v>
      </c>
      <c r="AU288" s="191" t="s">
        <v>81</v>
      </c>
      <c r="AY288" s="19" t="s">
        <v>146</v>
      </c>
      <c r="BE288" s="192">
        <f>IF(N288="základní",J288,0)</f>
        <v>0</v>
      </c>
      <c r="BF288" s="192">
        <f>IF(N288="snížená",J288,0)</f>
        <v>0</v>
      </c>
      <c r="BG288" s="192">
        <f>IF(N288="zákl. přenesená",J288,0)</f>
        <v>0</v>
      </c>
      <c r="BH288" s="192">
        <f>IF(N288="sníž. přenesená",J288,0)</f>
        <v>0</v>
      </c>
      <c r="BI288" s="192">
        <f>IF(N288="nulová",J288,0)</f>
        <v>0</v>
      </c>
      <c r="BJ288" s="19" t="s">
        <v>79</v>
      </c>
      <c r="BK288" s="192">
        <f>ROUND(I288*H288,2)</f>
        <v>0</v>
      </c>
      <c r="BL288" s="19" t="s">
        <v>258</v>
      </c>
      <c r="BM288" s="191" t="s">
        <v>1482</v>
      </c>
    </row>
    <row r="289" spans="1:47" s="2" customFormat="1" ht="11.25">
      <c r="A289" s="36"/>
      <c r="B289" s="37"/>
      <c r="C289" s="38"/>
      <c r="D289" s="193" t="s">
        <v>156</v>
      </c>
      <c r="E289" s="38"/>
      <c r="F289" s="194" t="s">
        <v>1483</v>
      </c>
      <c r="G289" s="38"/>
      <c r="H289" s="38"/>
      <c r="I289" s="195"/>
      <c r="J289" s="38"/>
      <c r="K289" s="38"/>
      <c r="L289" s="41"/>
      <c r="M289" s="258"/>
      <c r="N289" s="259"/>
      <c r="O289" s="260"/>
      <c r="P289" s="260"/>
      <c r="Q289" s="260"/>
      <c r="R289" s="260"/>
      <c r="S289" s="260"/>
      <c r="T289" s="261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T289" s="19" t="s">
        <v>156</v>
      </c>
      <c r="AU289" s="19" t="s">
        <v>81</v>
      </c>
    </row>
    <row r="290" spans="1:47" s="2" customFormat="1" ht="6.95" customHeight="1">
      <c r="A290" s="36"/>
      <c r="B290" s="49"/>
      <c r="C290" s="50"/>
      <c r="D290" s="50"/>
      <c r="E290" s="50"/>
      <c r="F290" s="50"/>
      <c r="G290" s="50"/>
      <c r="H290" s="50"/>
      <c r="I290" s="50"/>
      <c r="J290" s="50"/>
      <c r="K290" s="50"/>
      <c r="L290" s="41"/>
      <c r="M290" s="36"/>
      <c r="O290" s="36"/>
      <c r="P290" s="36"/>
      <c r="Q290" s="36"/>
      <c r="R290" s="36"/>
      <c r="S290" s="36"/>
      <c r="T290" s="36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</row>
  </sheetData>
  <sheetProtection algorithmName="SHA-512" hashValue="cdoLB2OYrnPqs+Z8MFmduhDGSWE2WV59Bm2d2JDGnsKiBSvYlyry1n2QZmt3SDgmbYBSMqZvNqM4kqZ47Ma+Kg==" saltValue="o0cnFT4Sn4E6/R1RH1vRElC+6BwrDBHkCOL42QLrXIaKE3pf72IrEYm7LOeq61wnmvfUf5tbiRaWhw+gel39+A==" spinCount="100000" sheet="1" objects="1" scenarios="1" formatColumns="0" formatRows="0" autoFilter="0"/>
  <autoFilter ref="C90:K289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hyperlinks>
    <hyperlink ref="F95" r:id="rId1"/>
    <hyperlink ref="F98" r:id="rId2"/>
    <hyperlink ref="F101" r:id="rId3"/>
    <hyperlink ref="F104" r:id="rId4"/>
    <hyperlink ref="F107" r:id="rId5"/>
    <hyperlink ref="F110" r:id="rId6"/>
    <hyperlink ref="F116" r:id="rId7"/>
    <hyperlink ref="F126" r:id="rId8"/>
    <hyperlink ref="F142" r:id="rId9"/>
    <hyperlink ref="F147" r:id="rId10"/>
    <hyperlink ref="F152" r:id="rId11"/>
    <hyperlink ref="F157" r:id="rId12"/>
    <hyperlink ref="F162" r:id="rId13"/>
    <hyperlink ref="F170" r:id="rId14"/>
    <hyperlink ref="F175" r:id="rId15"/>
    <hyperlink ref="F180" r:id="rId16"/>
    <hyperlink ref="F185" r:id="rId17"/>
    <hyperlink ref="F190" r:id="rId18"/>
    <hyperlink ref="F195" r:id="rId19"/>
    <hyperlink ref="F200" r:id="rId20"/>
    <hyperlink ref="F204" r:id="rId21"/>
    <hyperlink ref="F208" r:id="rId22"/>
    <hyperlink ref="F212" r:id="rId23"/>
    <hyperlink ref="F218" r:id="rId24"/>
    <hyperlink ref="F232" r:id="rId25"/>
    <hyperlink ref="F246" r:id="rId26"/>
    <hyperlink ref="F251" r:id="rId27"/>
    <hyperlink ref="F271" r:id="rId28"/>
    <hyperlink ref="F280" r:id="rId29"/>
    <hyperlink ref="F289" r:id="rId30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6"/>
      <c r="M2" s="386"/>
      <c r="N2" s="386"/>
      <c r="O2" s="386"/>
      <c r="P2" s="386"/>
      <c r="Q2" s="386"/>
      <c r="R2" s="386"/>
      <c r="S2" s="386"/>
      <c r="T2" s="386"/>
      <c r="U2" s="386"/>
      <c r="V2" s="386"/>
      <c r="AT2" s="19" t="s">
        <v>92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81</v>
      </c>
    </row>
    <row r="4" spans="1:46" s="1" customFormat="1" ht="24.95" customHeight="1">
      <c r="B4" s="22"/>
      <c r="D4" s="112" t="s">
        <v>93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7" t="str">
        <f>'Rekapitulace stavby'!K6</f>
        <v>Dačice ST oprava</v>
      </c>
      <c r="F7" s="388"/>
      <c r="G7" s="388"/>
      <c r="H7" s="388"/>
      <c r="L7" s="22"/>
    </row>
    <row r="8" spans="1:46" s="2" customFormat="1" ht="12" customHeight="1">
      <c r="A8" s="36"/>
      <c r="B8" s="41"/>
      <c r="C8" s="36"/>
      <c r="D8" s="114" t="s">
        <v>94</v>
      </c>
      <c r="E8" s="36"/>
      <c r="F8" s="36"/>
      <c r="G8" s="36"/>
      <c r="H8" s="36"/>
      <c r="I8" s="36"/>
      <c r="J8" s="36"/>
      <c r="K8" s="36"/>
      <c r="L8" s="11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90" t="s">
        <v>1484</v>
      </c>
      <c r="F9" s="389"/>
      <c r="G9" s="389"/>
      <c r="H9" s="389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14" t="s">
        <v>18</v>
      </c>
      <c r="E11" s="36"/>
      <c r="F11" s="105" t="s">
        <v>19</v>
      </c>
      <c r="G11" s="36"/>
      <c r="H11" s="36"/>
      <c r="I11" s="114" t="s">
        <v>20</v>
      </c>
      <c r="J11" s="105" t="s">
        <v>19</v>
      </c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4" t="s">
        <v>21</v>
      </c>
      <c r="E12" s="36"/>
      <c r="F12" s="105" t="s">
        <v>22</v>
      </c>
      <c r="G12" s="36"/>
      <c r="H12" s="36"/>
      <c r="I12" s="114" t="s">
        <v>23</v>
      </c>
      <c r="J12" s="116" t="str">
        <f>'Rekapitulace stavby'!AN8</f>
        <v>23. 2. 2021</v>
      </c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25</v>
      </c>
      <c r="E14" s="36"/>
      <c r="F14" s="36"/>
      <c r="G14" s="36"/>
      <c r="H14" s="36"/>
      <c r="I14" s="114" t="s">
        <v>26</v>
      </c>
      <c r="J14" s="105" t="s">
        <v>19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5" t="s">
        <v>27</v>
      </c>
      <c r="F15" s="36"/>
      <c r="G15" s="36"/>
      <c r="H15" s="36"/>
      <c r="I15" s="114" t="s">
        <v>28</v>
      </c>
      <c r="J15" s="105" t="s">
        <v>19</v>
      </c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14" t="s">
        <v>29</v>
      </c>
      <c r="E17" s="36"/>
      <c r="F17" s="36"/>
      <c r="G17" s="36"/>
      <c r="H17" s="36"/>
      <c r="I17" s="114" t="s">
        <v>26</v>
      </c>
      <c r="J17" s="32" t="str">
        <f>'Rekapitulace stavby'!AN13</f>
        <v>Vyplň údaj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1" t="str">
        <f>'Rekapitulace stavby'!E14</f>
        <v>Vyplň údaj</v>
      </c>
      <c r="F18" s="392"/>
      <c r="G18" s="392"/>
      <c r="H18" s="392"/>
      <c r="I18" s="114" t="s">
        <v>28</v>
      </c>
      <c r="J18" s="32" t="str">
        <f>'Rekapitulace stavby'!AN14</f>
        <v>Vyplň údaj</v>
      </c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14" t="s">
        <v>31</v>
      </c>
      <c r="E20" s="36"/>
      <c r="F20" s="36"/>
      <c r="G20" s="36"/>
      <c r="H20" s="36"/>
      <c r="I20" s="114" t="s">
        <v>26</v>
      </c>
      <c r="J20" s="105" t="s">
        <v>19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5" t="s">
        <v>32</v>
      </c>
      <c r="F21" s="36"/>
      <c r="G21" s="36"/>
      <c r="H21" s="36"/>
      <c r="I21" s="114" t="s">
        <v>28</v>
      </c>
      <c r="J21" s="105" t="s">
        <v>19</v>
      </c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14" t="s">
        <v>34</v>
      </c>
      <c r="E23" s="36"/>
      <c r="F23" s="36"/>
      <c r="G23" s="36"/>
      <c r="H23" s="36"/>
      <c r="I23" s="114" t="s">
        <v>26</v>
      </c>
      <c r="J23" s="105" t="s">
        <v>19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5" t="s">
        <v>35</v>
      </c>
      <c r="F24" s="36"/>
      <c r="G24" s="36"/>
      <c r="H24" s="36"/>
      <c r="I24" s="114" t="s">
        <v>28</v>
      </c>
      <c r="J24" s="105" t="s">
        <v>19</v>
      </c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14" t="s">
        <v>36</v>
      </c>
      <c r="E26" s="36"/>
      <c r="F26" s="36"/>
      <c r="G26" s="36"/>
      <c r="H26" s="36"/>
      <c r="I26" s="36"/>
      <c r="J26" s="36"/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7"/>
      <c r="B27" s="118"/>
      <c r="C27" s="117"/>
      <c r="D27" s="117"/>
      <c r="E27" s="393" t="s">
        <v>19</v>
      </c>
      <c r="F27" s="393"/>
      <c r="G27" s="393"/>
      <c r="H27" s="393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20"/>
      <c r="E29" s="120"/>
      <c r="F29" s="120"/>
      <c r="G29" s="120"/>
      <c r="H29" s="120"/>
      <c r="I29" s="120"/>
      <c r="J29" s="120"/>
      <c r="K29" s="120"/>
      <c r="L29" s="11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38</v>
      </c>
      <c r="E30" s="36"/>
      <c r="F30" s="36"/>
      <c r="G30" s="36"/>
      <c r="H30" s="36"/>
      <c r="I30" s="36"/>
      <c r="J30" s="122">
        <f>ROUND(J84, 2)</f>
        <v>0</v>
      </c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40</v>
      </c>
      <c r="G32" s="36"/>
      <c r="H32" s="36"/>
      <c r="I32" s="123" t="s">
        <v>39</v>
      </c>
      <c r="J32" s="123" t="s">
        <v>41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4" t="s">
        <v>42</v>
      </c>
      <c r="E33" s="114" t="s">
        <v>43</v>
      </c>
      <c r="F33" s="125">
        <f>ROUND((SUM(BE84:BE100)),  2)</f>
        <v>0</v>
      </c>
      <c r="G33" s="36"/>
      <c r="H33" s="36"/>
      <c r="I33" s="126">
        <v>0.21</v>
      </c>
      <c r="J33" s="125">
        <f>ROUND(((SUM(BE84:BE100))*I33),  2)</f>
        <v>0</v>
      </c>
      <c r="K33" s="36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14" t="s">
        <v>44</v>
      </c>
      <c r="F34" s="125">
        <f>ROUND((SUM(BF84:BF100)),  2)</f>
        <v>0</v>
      </c>
      <c r="G34" s="36"/>
      <c r="H34" s="36"/>
      <c r="I34" s="126">
        <v>0.15</v>
      </c>
      <c r="J34" s="125">
        <f>ROUND(((SUM(BF84:BF100))*I34),  2)</f>
        <v>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14" t="s">
        <v>45</v>
      </c>
      <c r="F35" s="125">
        <f>ROUND((SUM(BG84:BG100)),  2)</f>
        <v>0</v>
      </c>
      <c r="G35" s="36"/>
      <c r="H35" s="36"/>
      <c r="I35" s="126">
        <v>0.21</v>
      </c>
      <c r="J35" s="125">
        <f>0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14" t="s">
        <v>46</v>
      </c>
      <c r="F36" s="125">
        <f>ROUND((SUM(BH84:BH100)),  2)</f>
        <v>0</v>
      </c>
      <c r="G36" s="36"/>
      <c r="H36" s="36"/>
      <c r="I36" s="126">
        <v>0.15</v>
      </c>
      <c r="J36" s="125">
        <f>0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47</v>
      </c>
      <c r="F37" s="125">
        <f>ROUND((SUM(BI84:BI100)),  2)</f>
        <v>0</v>
      </c>
      <c r="G37" s="36"/>
      <c r="H37" s="36"/>
      <c r="I37" s="126">
        <v>0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7"/>
      <c r="D39" s="128" t="s">
        <v>48</v>
      </c>
      <c r="E39" s="129"/>
      <c r="F39" s="129"/>
      <c r="G39" s="130" t="s">
        <v>49</v>
      </c>
      <c r="H39" s="131" t="s">
        <v>50</v>
      </c>
      <c r="I39" s="129"/>
      <c r="J39" s="132">
        <f>SUM(J30:J37)</f>
        <v>0</v>
      </c>
      <c r="K39" s="133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98</v>
      </c>
      <c r="D45" s="38"/>
      <c r="E45" s="38"/>
      <c r="F45" s="38"/>
      <c r="G45" s="38"/>
      <c r="H45" s="38"/>
      <c r="I45" s="38"/>
      <c r="J45" s="38"/>
      <c r="K45" s="38"/>
      <c r="L45" s="115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4" t="str">
        <f>E7</f>
        <v>Dačice ST oprava</v>
      </c>
      <c r="F48" s="395"/>
      <c r="G48" s="395"/>
      <c r="H48" s="395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94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43" t="str">
        <f>E9</f>
        <v>VRN - Vedlejší rozpočtové náklady</v>
      </c>
      <c r="F50" s="396"/>
      <c r="G50" s="396"/>
      <c r="H50" s="396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1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Dačice</v>
      </c>
      <c r="G52" s="38"/>
      <c r="H52" s="38"/>
      <c r="I52" s="31" t="s">
        <v>23</v>
      </c>
      <c r="J52" s="61" t="str">
        <f>IF(J12="","",J12)</f>
        <v>23. 2. 2021</v>
      </c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7" customHeight="1">
      <c r="A54" s="36"/>
      <c r="B54" s="37"/>
      <c r="C54" s="31" t="s">
        <v>25</v>
      </c>
      <c r="D54" s="38"/>
      <c r="E54" s="38"/>
      <c r="F54" s="29" t="str">
        <f>E15</f>
        <v>Správa železnic, Oblastní ředitelství Brno</v>
      </c>
      <c r="G54" s="38"/>
      <c r="H54" s="38"/>
      <c r="I54" s="31" t="s">
        <v>31</v>
      </c>
      <c r="J54" s="34" t="str">
        <f>E21</f>
        <v>ERPLAN s.r.o., Havlíčkův Brod</v>
      </c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29</v>
      </c>
      <c r="D55" s="38"/>
      <c r="E55" s="38"/>
      <c r="F55" s="29" t="str">
        <f>IF(E18="","",E18)</f>
        <v>Vyplň údaj</v>
      </c>
      <c r="G55" s="38"/>
      <c r="H55" s="38"/>
      <c r="I55" s="31" t="s">
        <v>34</v>
      </c>
      <c r="J55" s="34" t="str">
        <f>E24</f>
        <v>Ing. Avuk</v>
      </c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8" t="s">
        <v>99</v>
      </c>
      <c r="D57" s="139"/>
      <c r="E57" s="139"/>
      <c r="F57" s="139"/>
      <c r="G57" s="139"/>
      <c r="H57" s="139"/>
      <c r="I57" s="139"/>
      <c r="J57" s="140" t="s">
        <v>100</v>
      </c>
      <c r="K57" s="139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1" t="s">
        <v>70</v>
      </c>
      <c r="D59" s="38"/>
      <c r="E59" s="38"/>
      <c r="F59" s="38"/>
      <c r="G59" s="38"/>
      <c r="H59" s="38"/>
      <c r="I59" s="38"/>
      <c r="J59" s="79">
        <f>J84</f>
        <v>0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101</v>
      </c>
    </row>
    <row r="60" spans="1:47" s="9" customFormat="1" ht="24.95" customHeight="1">
      <c r="B60" s="142"/>
      <c r="C60" s="143"/>
      <c r="D60" s="144" t="s">
        <v>1484</v>
      </c>
      <c r="E60" s="145"/>
      <c r="F60" s="145"/>
      <c r="G60" s="145"/>
      <c r="H60" s="145"/>
      <c r="I60" s="145"/>
      <c r="J60" s="146">
        <f>J85</f>
        <v>0</v>
      </c>
      <c r="K60" s="143"/>
      <c r="L60" s="147"/>
    </row>
    <row r="61" spans="1:47" s="10" customFormat="1" ht="19.899999999999999" customHeight="1">
      <c r="B61" s="148"/>
      <c r="C61" s="99"/>
      <c r="D61" s="149" t="s">
        <v>1485</v>
      </c>
      <c r="E61" s="150"/>
      <c r="F61" s="150"/>
      <c r="G61" s="150"/>
      <c r="H61" s="150"/>
      <c r="I61" s="150"/>
      <c r="J61" s="151">
        <f>J86</f>
        <v>0</v>
      </c>
      <c r="K61" s="99"/>
      <c r="L61" s="152"/>
    </row>
    <row r="62" spans="1:47" s="10" customFormat="1" ht="19.899999999999999" customHeight="1">
      <c r="B62" s="148"/>
      <c r="C62" s="99"/>
      <c r="D62" s="149" t="s">
        <v>1486</v>
      </c>
      <c r="E62" s="150"/>
      <c r="F62" s="150"/>
      <c r="G62" s="150"/>
      <c r="H62" s="150"/>
      <c r="I62" s="150"/>
      <c r="J62" s="151">
        <f>J92</f>
        <v>0</v>
      </c>
      <c r="K62" s="99"/>
      <c r="L62" s="152"/>
    </row>
    <row r="63" spans="1:47" s="10" customFormat="1" ht="19.899999999999999" customHeight="1">
      <c r="B63" s="148"/>
      <c r="C63" s="99"/>
      <c r="D63" s="149" t="s">
        <v>1487</v>
      </c>
      <c r="E63" s="150"/>
      <c r="F63" s="150"/>
      <c r="G63" s="150"/>
      <c r="H63" s="150"/>
      <c r="I63" s="150"/>
      <c r="J63" s="151">
        <f>J95</f>
        <v>0</v>
      </c>
      <c r="K63" s="99"/>
      <c r="L63" s="152"/>
    </row>
    <row r="64" spans="1:47" s="10" customFormat="1" ht="19.899999999999999" customHeight="1">
      <c r="B64" s="148"/>
      <c r="C64" s="99"/>
      <c r="D64" s="149" t="s">
        <v>1488</v>
      </c>
      <c r="E64" s="150"/>
      <c r="F64" s="150"/>
      <c r="G64" s="150"/>
      <c r="H64" s="150"/>
      <c r="I64" s="150"/>
      <c r="J64" s="151">
        <f>J98</f>
        <v>0</v>
      </c>
      <c r="K64" s="99"/>
      <c r="L64" s="152"/>
    </row>
    <row r="65" spans="1:31" s="2" customFormat="1" ht="21.75" customHeight="1">
      <c r="A65" s="36"/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115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 s="2" customFormat="1" ht="6.95" customHeight="1">
      <c r="A66" s="36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115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pans="1:31" s="2" customFormat="1" ht="6.95" customHeight="1">
      <c r="A70" s="36"/>
      <c r="B70" s="51"/>
      <c r="C70" s="52"/>
      <c r="D70" s="52"/>
      <c r="E70" s="52"/>
      <c r="F70" s="52"/>
      <c r="G70" s="52"/>
      <c r="H70" s="52"/>
      <c r="I70" s="52"/>
      <c r="J70" s="52"/>
      <c r="K70" s="52"/>
      <c r="L70" s="11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24.95" customHeight="1">
      <c r="A71" s="36"/>
      <c r="B71" s="37"/>
      <c r="C71" s="25" t="s">
        <v>131</v>
      </c>
      <c r="D71" s="38"/>
      <c r="E71" s="38"/>
      <c r="F71" s="38"/>
      <c r="G71" s="38"/>
      <c r="H71" s="38"/>
      <c r="I71" s="38"/>
      <c r="J71" s="38"/>
      <c r="K71" s="38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6.95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1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2" customHeight="1">
      <c r="A73" s="36"/>
      <c r="B73" s="37"/>
      <c r="C73" s="31" t="s">
        <v>16</v>
      </c>
      <c r="D73" s="38"/>
      <c r="E73" s="38"/>
      <c r="F73" s="38"/>
      <c r="G73" s="38"/>
      <c r="H73" s="38"/>
      <c r="I73" s="38"/>
      <c r="J73" s="38"/>
      <c r="K73" s="38"/>
      <c r="L73" s="11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6.5" customHeight="1">
      <c r="A74" s="36"/>
      <c r="B74" s="37"/>
      <c r="C74" s="38"/>
      <c r="D74" s="38"/>
      <c r="E74" s="394" t="str">
        <f>E7</f>
        <v>Dačice ST oprava</v>
      </c>
      <c r="F74" s="395"/>
      <c r="G74" s="395"/>
      <c r="H74" s="395"/>
      <c r="I74" s="38"/>
      <c r="J74" s="38"/>
      <c r="K74" s="38"/>
      <c r="L74" s="11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1" t="s">
        <v>94</v>
      </c>
      <c r="D75" s="38"/>
      <c r="E75" s="38"/>
      <c r="F75" s="38"/>
      <c r="G75" s="38"/>
      <c r="H75" s="38"/>
      <c r="I75" s="38"/>
      <c r="J75" s="38"/>
      <c r="K75" s="38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6.5" customHeight="1">
      <c r="A76" s="36"/>
      <c r="B76" s="37"/>
      <c r="C76" s="38"/>
      <c r="D76" s="38"/>
      <c r="E76" s="343" t="str">
        <f>E9</f>
        <v>VRN - Vedlejší rozpočtové náklady</v>
      </c>
      <c r="F76" s="396"/>
      <c r="G76" s="396"/>
      <c r="H76" s="396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21</v>
      </c>
      <c r="D78" s="38"/>
      <c r="E78" s="38"/>
      <c r="F78" s="29" t="str">
        <f>F12</f>
        <v>Dačice</v>
      </c>
      <c r="G78" s="38"/>
      <c r="H78" s="38"/>
      <c r="I78" s="31" t="s">
        <v>23</v>
      </c>
      <c r="J78" s="61" t="str">
        <f>IF(J12="","",J12)</f>
        <v>23. 2. 2021</v>
      </c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25.7" customHeight="1">
      <c r="A80" s="36"/>
      <c r="B80" s="37"/>
      <c r="C80" s="31" t="s">
        <v>25</v>
      </c>
      <c r="D80" s="38"/>
      <c r="E80" s="38"/>
      <c r="F80" s="29" t="str">
        <f>E15</f>
        <v>Správa železnic, Oblastní ředitelství Brno</v>
      </c>
      <c r="G80" s="38"/>
      <c r="H80" s="38"/>
      <c r="I80" s="31" t="s">
        <v>31</v>
      </c>
      <c r="J80" s="34" t="str">
        <f>E21</f>
        <v>ERPLAN s.r.o., Havlíčkův Brod</v>
      </c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5.2" customHeight="1">
      <c r="A81" s="36"/>
      <c r="B81" s="37"/>
      <c r="C81" s="31" t="s">
        <v>29</v>
      </c>
      <c r="D81" s="38"/>
      <c r="E81" s="38"/>
      <c r="F81" s="29" t="str">
        <f>IF(E18="","",E18)</f>
        <v>Vyplň údaj</v>
      </c>
      <c r="G81" s="38"/>
      <c r="H81" s="38"/>
      <c r="I81" s="31" t="s">
        <v>34</v>
      </c>
      <c r="J81" s="34" t="str">
        <f>E24</f>
        <v>Ing. Avuk</v>
      </c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0.35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11" customFormat="1" ht="29.25" customHeight="1">
      <c r="A83" s="153"/>
      <c r="B83" s="154"/>
      <c r="C83" s="155" t="s">
        <v>132</v>
      </c>
      <c r="D83" s="156" t="s">
        <v>57</v>
      </c>
      <c r="E83" s="156" t="s">
        <v>53</v>
      </c>
      <c r="F83" s="156" t="s">
        <v>54</v>
      </c>
      <c r="G83" s="156" t="s">
        <v>133</v>
      </c>
      <c r="H83" s="156" t="s">
        <v>134</v>
      </c>
      <c r="I83" s="156" t="s">
        <v>135</v>
      </c>
      <c r="J83" s="156" t="s">
        <v>100</v>
      </c>
      <c r="K83" s="157" t="s">
        <v>136</v>
      </c>
      <c r="L83" s="158"/>
      <c r="M83" s="70" t="s">
        <v>19</v>
      </c>
      <c r="N83" s="71" t="s">
        <v>42</v>
      </c>
      <c r="O83" s="71" t="s">
        <v>137</v>
      </c>
      <c r="P83" s="71" t="s">
        <v>138</v>
      </c>
      <c r="Q83" s="71" t="s">
        <v>139</v>
      </c>
      <c r="R83" s="71" t="s">
        <v>140</v>
      </c>
      <c r="S83" s="71" t="s">
        <v>141</v>
      </c>
      <c r="T83" s="72" t="s">
        <v>142</v>
      </c>
      <c r="U83" s="153"/>
      <c r="V83" s="153"/>
      <c r="W83" s="153"/>
      <c r="X83" s="153"/>
      <c r="Y83" s="153"/>
      <c r="Z83" s="153"/>
      <c r="AA83" s="153"/>
      <c r="AB83" s="153"/>
      <c r="AC83" s="153"/>
      <c r="AD83" s="153"/>
      <c r="AE83" s="153"/>
    </row>
    <row r="84" spans="1:65" s="2" customFormat="1" ht="22.9" customHeight="1">
      <c r="A84" s="36"/>
      <c r="B84" s="37"/>
      <c r="C84" s="77" t="s">
        <v>143</v>
      </c>
      <c r="D84" s="38"/>
      <c r="E84" s="38"/>
      <c r="F84" s="38"/>
      <c r="G84" s="38"/>
      <c r="H84" s="38"/>
      <c r="I84" s="38"/>
      <c r="J84" s="159">
        <f>BK84</f>
        <v>0</v>
      </c>
      <c r="K84" s="38"/>
      <c r="L84" s="41"/>
      <c r="M84" s="73"/>
      <c r="N84" s="160"/>
      <c r="O84" s="74"/>
      <c r="P84" s="161">
        <f>P85</f>
        <v>0</v>
      </c>
      <c r="Q84" s="74"/>
      <c r="R84" s="161">
        <f>R85</f>
        <v>0</v>
      </c>
      <c r="S84" s="74"/>
      <c r="T84" s="162">
        <f>T85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T84" s="19" t="s">
        <v>71</v>
      </c>
      <c r="AU84" s="19" t="s">
        <v>101</v>
      </c>
      <c r="BK84" s="163">
        <f>BK85</f>
        <v>0</v>
      </c>
    </row>
    <row r="85" spans="1:65" s="12" customFormat="1" ht="25.9" customHeight="1">
      <c r="B85" s="164"/>
      <c r="C85" s="165"/>
      <c r="D85" s="166" t="s">
        <v>71</v>
      </c>
      <c r="E85" s="167" t="s">
        <v>90</v>
      </c>
      <c r="F85" s="167" t="s">
        <v>91</v>
      </c>
      <c r="G85" s="165"/>
      <c r="H85" s="165"/>
      <c r="I85" s="168"/>
      <c r="J85" s="169">
        <f>BK85</f>
        <v>0</v>
      </c>
      <c r="K85" s="165"/>
      <c r="L85" s="170"/>
      <c r="M85" s="171"/>
      <c r="N85" s="172"/>
      <c r="O85" s="172"/>
      <c r="P85" s="173">
        <f>P86+P92+P95+P98</f>
        <v>0</v>
      </c>
      <c r="Q85" s="172"/>
      <c r="R85" s="173">
        <f>R86+R92+R95+R98</f>
        <v>0</v>
      </c>
      <c r="S85" s="172"/>
      <c r="T85" s="174">
        <f>T86+T92+T95+T98</f>
        <v>0</v>
      </c>
      <c r="AR85" s="175" t="s">
        <v>178</v>
      </c>
      <c r="AT85" s="176" t="s">
        <v>71</v>
      </c>
      <c r="AU85" s="176" t="s">
        <v>72</v>
      </c>
      <c r="AY85" s="175" t="s">
        <v>146</v>
      </c>
      <c r="BK85" s="177">
        <f>BK86+BK92+BK95+BK98</f>
        <v>0</v>
      </c>
    </row>
    <row r="86" spans="1:65" s="12" customFormat="1" ht="22.9" customHeight="1">
      <c r="B86" s="164"/>
      <c r="C86" s="165"/>
      <c r="D86" s="166" t="s">
        <v>71</v>
      </c>
      <c r="E86" s="178" t="s">
        <v>1489</v>
      </c>
      <c r="F86" s="178" t="s">
        <v>1490</v>
      </c>
      <c r="G86" s="165"/>
      <c r="H86" s="165"/>
      <c r="I86" s="168"/>
      <c r="J86" s="179">
        <f>BK86</f>
        <v>0</v>
      </c>
      <c r="K86" s="165"/>
      <c r="L86" s="170"/>
      <c r="M86" s="171"/>
      <c r="N86" s="172"/>
      <c r="O86" s="172"/>
      <c r="P86" s="173">
        <f>SUM(P87:P91)</f>
        <v>0</v>
      </c>
      <c r="Q86" s="172"/>
      <c r="R86" s="173">
        <f>SUM(R87:R91)</f>
        <v>0</v>
      </c>
      <c r="S86" s="172"/>
      <c r="T86" s="174">
        <f>SUM(T87:T91)</f>
        <v>0</v>
      </c>
      <c r="AR86" s="175" t="s">
        <v>178</v>
      </c>
      <c r="AT86" s="176" t="s">
        <v>71</v>
      </c>
      <c r="AU86" s="176" t="s">
        <v>79</v>
      </c>
      <c r="AY86" s="175" t="s">
        <v>146</v>
      </c>
      <c r="BK86" s="177">
        <f>SUM(BK87:BK91)</f>
        <v>0</v>
      </c>
    </row>
    <row r="87" spans="1:65" s="2" customFormat="1" ht="24.2" customHeight="1">
      <c r="A87" s="36"/>
      <c r="B87" s="37"/>
      <c r="C87" s="180" t="s">
        <v>79</v>
      </c>
      <c r="D87" s="180" t="s">
        <v>149</v>
      </c>
      <c r="E87" s="181" t="s">
        <v>1491</v>
      </c>
      <c r="F87" s="182" t="s">
        <v>1492</v>
      </c>
      <c r="G87" s="183" t="s">
        <v>1493</v>
      </c>
      <c r="H87" s="184">
        <v>1</v>
      </c>
      <c r="I87" s="185"/>
      <c r="J87" s="186">
        <f>ROUND(I87*H87,2)</f>
        <v>0</v>
      </c>
      <c r="K87" s="182" t="s">
        <v>153</v>
      </c>
      <c r="L87" s="41"/>
      <c r="M87" s="187" t="s">
        <v>19</v>
      </c>
      <c r="N87" s="188" t="s">
        <v>43</v>
      </c>
      <c r="O87" s="66"/>
      <c r="P87" s="189">
        <f>O87*H87</f>
        <v>0</v>
      </c>
      <c r="Q87" s="189">
        <v>0</v>
      </c>
      <c r="R87" s="189">
        <f>Q87*H87</f>
        <v>0</v>
      </c>
      <c r="S87" s="189">
        <v>0</v>
      </c>
      <c r="T87" s="190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91" t="s">
        <v>1494</v>
      </c>
      <c r="AT87" s="191" t="s">
        <v>149</v>
      </c>
      <c r="AU87" s="191" t="s">
        <v>81</v>
      </c>
      <c r="AY87" s="19" t="s">
        <v>146</v>
      </c>
      <c r="BE87" s="192">
        <f>IF(N87="základní",J87,0)</f>
        <v>0</v>
      </c>
      <c r="BF87" s="192">
        <f>IF(N87="snížená",J87,0)</f>
        <v>0</v>
      </c>
      <c r="BG87" s="192">
        <f>IF(N87="zákl. přenesená",J87,0)</f>
        <v>0</v>
      </c>
      <c r="BH87" s="192">
        <f>IF(N87="sníž. přenesená",J87,0)</f>
        <v>0</v>
      </c>
      <c r="BI87" s="192">
        <f>IF(N87="nulová",J87,0)</f>
        <v>0</v>
      </c>
      <c r="BJ87" s="19" t="s">
        <v>79</v>
      </c>
      <c r="BK87" s="192">
        <f>ROUND(I87*H87,2)</f>
        <v>0</v>
      </c>
      <c r="BL87" s="19" t="s">
        <v>1494</v>
      </c>
      <c r="BM87" s="191" t="s">
        <v>1495</v>
      </c>
    </row>
    <row r="88" spans="1:65" s="2" customFormat="1" ht="11.25">
      <c r="A88" s="36"/>
      <c r="B88" s="37"/>
      <c r="C88" s="38"/>
      <c r="D88" s="193" t="s">
        <v>156</v>
      </c>
      <c r="E88" s="38"/>
      <c r="F88" s="194" t="s">
        <v>1496</v>
      </c>
      <c r="G88" s="38"/>
      <c r="H88" s="38"/>
      <c r="I88" s="195"/>
      <c r="J88" s="38"/>
      <c r="K88" s="38"/>
      <c r="L88" s="41"/>
      <c r="M88" s="196"/>
      <c r="N88" s="197"/>
      <c r="O88" s="66"/>
      <c r="P88" s="66"/>
      <c r="Q88" s="66"/>
      <c r="R88" s="66"/>
      <c r="S88" s="66"/>
      <c r="T88" s="67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9" t="s">
        <v>156</v>
      </c>
      <c r="AU88" s="19" t="s">
        <v>81</v>
      </c>
    </row>
    <row r="89" spans="1:65" s="2" customFormat="1" ht="24.2" customHeight="1">
      <c r="A89" s="36"/>
      <c r="B89" s="37"/>
      <c r="C89" s="180" t="s">
        <v>81</v>
      </c>
      <c r="D89" s="180" t="s">
        <v>149</v>
      </c>
      <c r="E89" s="181" t="s">
        <v>1497</v>
      </c>
      <c r="F89" s="182" t="s">
        <v>1498</v>
      </c>
      <c r="G89" s="183" t="s">
        <v>1493</v>
      </c>
      <c r="H89" s="184">
        <v>1</v>
      </c>
      <c r="I89" s="185"/>
      <c r="J89" s="186">
        <f>ROUND(I89*H89,2)</f>
        <v>0</v>
      </c>
      <c r="K89" s="182" t="s">
        <v>188</v>
      </c>
      <c r="L89" s="41"/>
      <c r="M89" s="187" t="s">
        <v>19</v>
      </c>
      <c r="N89" s="188" t="s">
        <v>43</v>
      </c>
      <c r="O89" s="66"/>
      <c r="P89" s="189">
        <f>O89*H89</f>
        <v>0</v>
      </c>
      <c r="Q89" s="189">
        <v>0</v>
      </c>
      <c r="R89" s="189">
        <f>Q89*H89</f>
        <v>0</v>
      </c>
      <c r="S89" s="189">
        <v>0</v>
      </c>
      <c r="T89" s="190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91" t="s">
        <v>1494</v>
      </c>
      <c r="AT89" s="191" t="s">
        <v>149</v>
      </c>
      <c r="AU89" s="191" t="s">
        <v>81</v>
      </c>
      <c r="AY89" s="19" t="s">
        <v>146</v>
      </c>
      <c r="BE89" s="192">
        <f>IF(N89="základní",J89,0)</f>
        <v>0</v>
      </c>
      <c r="BF89" s="192">
        <f>IF(N89="snížená",J89,0)</f>
        <v>0</v>
      </c>
      <c r="BG89" s="192">
        <f>IF(N89="zákl. přenesená",J89,0)</f>
        <v>0</v>
      </c>
      <c r="BH89" s="192">
        <f>IF(N89="sníž. přenesená",J89,0)</f>
        <v>0</v>
      </c>
      <c r="BI89" s="192">
        <f>IF(N89="nulová",J89,0)</f>
        <v>0</v>
      </c>
      <c r="BJ89" s="19" t="s">
        <v>79</v>
      </c>
      <c r="BK89" s="192">
        <f>ROUND(I89*H89,2)</f>
        <v>0</v>
      </c>
      <c r="BL89" s="19" t="s">
        <v>1494</v>
      </c>
      <c r="BM89" s="191" t="s">
        <v>1499</v>
      </c>
    </row>
    <row r="90" spans="1:65" s="13" customFormat="1" ht="11.25">
      <c r="B90" s="198"/>
      <c r="C90" s="199"/>
      <c r="D90" s="200" t="s">
        <v>158</v>
      </c>
      <c r="E90" s="201" t="s">
        <v>19</v>
      </c>
      <c r="F90" s="202" t="s">
        <v>1500</v>
      </c>
      <c r="G90" s="199"/>
      <c r="H90" s="201" t="s">
        <v>19</v>
      </c>
      <c r="I90" s="203"/>
      <c r="J90" s="199"/>
      <c r="K90" s="199"/>
      <c r="L90" s="204"/>
      <c r="M90" s="205"/>
      <c r="N90" s="206"/>
      <c r="O90" s="206"/>
      <c r="P90" s="206"/>
      <c r="Q90" s="206"/>
      <c r="R90" s="206"/>
      <c r="S90" s="206"/>
      <c r="T90" s="207"/>
      <c r="AT90" s="208" t="s">
        <v>158</v>
      </c>
      <c r="AU90" s="208" t="s">
        <v>81</v>
      </c>
      <c r="AV90" s="13" t="s">
        <v>79</v>
      </c>
      <c r="AW90" s="13" t="s">
        <v>33</v>
      </c>
      <c r="AX90" s="13" t="s">
        <v>72</v>
      </c>
      <c r="AY90" s="208" t="s">
        <v>146</v>
      </c>
    </row>
    <row r="91" spans="1:65" s="14" customFormat="1" ht="11.25">
      <c r="B91" s="209"/>
      <c r="C91" s="210"/>
      <c r="D91" s="200" t="s">
        <v>158</v>
      </c>
      <c r="E91" s="211" t="s">
        <v>19</v>
      </c>
      <c r="F91" s="212" t="s">
        <v>79</v>
      </c>
      <c r="G91" s="210"/>
      <c r="H91" s="213">
        <v>1</v>
      </c>
      <c r="I91" s="214"/>
      <c r="J91" s="210"/>
      <c r="K91" s="210"/>
      <c r="L91" s="215"/>
      <c r="M91" s="216"/>
      <c r="N91" s="217"/>
      <c r="O91" s="217"/>
      <c r="P91" s="217"/>
      <c r="Q91" s="217"/>
      <c r="R91" s="217"/>
      <c r="S91" s="217"/>
      <c r="T91" s="218"/>
      <c r="AT91" s="219" t="s">
        <v>158</v>
      </c>
      <c r="AU91" s="219" t="s">
        <v>81</v>
      </c>
      <c r="AV91" s="14" t="s">
        <v>81</v>
      </c>
      <c r="AW91" s="14" t="s">
        <v>33</v>
      </c>
      <c r="AX91" s="14" t="s">
        <v>79</v>
      </c>
      <c r="AY91" s="219" t="s">
        <v>146</v>
      </c>
    </row>
    <row r="92" spans="1:65" s="12" customFormat="1" ht="22.9" customHeight="1">
      <c r="B92" s="164"/>
      <c r="C92" s="165"/>
      <c r="D92" s="166" t="s">
        <v>71</v>
      </c>
      <c r="E92" s="178" t="s">
        <v>1501</v>
      </c>
      <c r="F92" s="178" t="s">
        <v>1502</v>
      </c>
      <c r="G92" s="165"/>
      <c r="H92" s="165"/>
      <c r="I92" s="168"/>
      <c r="J92" s="179">
        <f>BK92</f>
        <v>0</v>
      </c>
      <c r="K92" s="165"/>
      <c r="L92" s="170"/>
      <c r="M92" s="171"/>
      <c r="N92" s="172"/>
      <c r="O92" s="172"/>
      <c r="P92" s="173">
        <f>SUM(P93:P94)</f>
        <v>0</v>
      </c>
      <c r="Q92" s="172"/>
      <c r="R92" s="173">
        <f>SUM(R93:R94)</f>
        <v>0</v>
      </c>
      <c r="S92" s="172"/>
      <c r="T92" s="174">
        <f>SUM(T93:T94)</f>
        <v>0</v>
      </c>
      <c r="AR92" s="175" t="s">
        <v>178</v>
      </c>
      <c r="AT92" s="176" t="s">
        <v>71</v>
      </c>
      <c r="AU92" s="176" t="s">
        <v>79</v>
      </c>
      <c r="AY92" s="175" t="s">
        <v>146</v>
      </c>
      <c r="BK92" s="177">
        <f>SUM(BK93:BK94)</f>
        <v>0</v>
      </c>
    </row>
    <row r="93" spans="1:65" s="2" customFormat="1" ht="24.2" customHeight="1">
      <c r="A93" s="36"/>
      <c r="B93" s="37"/>
      <c r="C93" s="180" t="s">
        <v>167</v>
      </c>
      <c r="D93" s="180" t="s">
        <v>149</v>
      </c>
      <c r="E93" s="181" t="s">
        <v>1503</v>
      </c>
      <c r="F93" s="182" t="s">
        <v>1502</v>
      </c>
      <c r="G93" s="183" t="s">
        <v>1493</v>
      </c>
      <c r="H93" s="184">
        <v>1</v>
      </c>
      <c r="I93" s="185"/>
      <c r="J93" s="186">
        <f>ROUND(I93*H93,2)</f>
        <v>0</v>
      </c>
      <c r="K93" s="182" t="s">
        <v>153</v>
      </c>
      <c r="L93" s="41"/>
      <c r="M93" s="187" t="s">
        <v>19</v>
      </c>
      <c r="N93" s="188" t="s">
        <v>43</v>
      </c>
      <c r="O93" s="66"/>
      <c r="P93" s="189">
        <f>O93*H93</f>
        <v>0</v>
      </c>
      <c r="Q93" s="189">
        <v>0</v>
      </c>
      <c r="R93" s="189">
        <f>Q93*H93</f>
        <v>0</v>
      </c>
      <c r="S93" s="189">
        <v>0</v>
      </c>
      <c r="T93" s="190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91" t="s">
        <v>1494</v>
      </c>
      <c r="AT93" s="191" t="s">
        <v>149</v>
      </c>
      <c r="AU93" s="191" t="s">
        <v>81</v>
      </c>
      <c r="AY93" s="19" t="s">
        <v>146</v>
      </c>
      <c r="BE93" s="192">
        <f>IF(N93="základní",J93,0)</f>
        <v>0</v>
      </c>
      <c r="BF93" s="192">
        <f>IF(N93="snížená",J93,0)</f>
        <v>0</v>
      </c>
      <c r="BG93" s="192">
        <f>IF(N93="zákl. přenesená",J93,0)</f>
        <v>0</v>
      </c>
      <c r="BH93" s="192">
        <f>IF(N93="sníž. přenesená",J93,0)</f>
        <v>0</v>
      </c>
      <c r="BI93" s="192">
        <f>IF(N93="nulová",J93,0)</f>
        <v>0</v>
      </c>
      <c r="BJ93" s="19" t="s">
        <v>79</v>
      </c>
      <c r="BK93" s="192">
        <f>ROUND(I93*H93,2)</f>
        <v>0</v>
      </c>
      <c r="BL93" s="19" t="s">
        <v>1494</v>
      </c>
      <c r="BM93" s="191" t="s">
        <v>1504</v>
      </c>
    </row>
    <row r="94" spans="1:65" s="2" customFormat="1" ht="11.25">
      <c r="A94" s="36"/>
      <c r="B94" s="37"/>
      <c r="C94" s="38"/>
      <c r="D94" s="193" t="s">
        <v>156</v>
      </c>
      <c r="E94" s="38"/>
      <c r="F94" s="194" t="s">
        <v>1505</v>
      </c>
      <c r="G94" s="38"/>
      <c r="H94" s="38"/>
      <c r="I94" s="195"/>
      <c r="J94" s="38"/>
      <c r="K94" s="38"/>
      <c r="L94" s="41"/>
      <c r="M94" s="196"/>
      <c r="N94" s="197"/>
      <c r="O94" s="66"/>
      <c r="P94" s="66"/>
      <c r="Q94" s="66"/>
      <c r="R94" s="66"/>
      <c r="S94" s="66"/>
      <c r="T94" s="67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156</v>
      </c>
      <c r="AU94" s="19" t="s">
        <v>81</v>
      </c>
    </row>
    <row r="95" spans="1:65" s="12" customFormat="1" ht="22.9" customHeight="1">
      <c r="B95" s="164"/>
      <c r="C95" s="165"/>
      <c r="D95" s="166" t="s">
        <v>71</v>
      </c>
      <c r="E95" s="178" t="s">
        <v>1506</v>
      </c>
      <c r="F95" s="178" t="s">
        <v>1507</v>
      </c>
      <c r="G95" s="165"/>
      <c r="H95" s="165"/>
      <c r="I95" s="168"/>
      <c r="J95" s="179">
        <f>BK95</f>
        <v>0</v>
      </c>
      <c r="K95" s="165"/>
      <c r="L95" s="170"/>
      <c r="M95" s="171"/>
      <c r="N95" s="172"/>
      <c r="O95" s="172"/>
      <c r="P95" s="173">
        <f>SUM(P96:P97)</f>
        <v>0</v>
      </c>
      <c r="Q95" s="172"/>
      <c r="R95" s="173">
        <f>SUM(R96:R97)</f>
        <v>0</v>
      </c>
      <c r="S95" s="172"/>
      <c r="T95" s="174">
        <f>SUM(T96:T97)</f>
        <v>0</v>
      </c>
      <c r="AR95" s="175" t="s">
        <v>178</v>
      </c>
      <c r="AT95" s="176" t="s">
        <v>71</v>
      </c>
      <c r="AU95" s="176" t="s">
        <v>79</v>
      </c>
      <c r="AY95" s="175" t="s">
        <v>146</v>
      </c>
      <c r="BK95" s="177">
        <f>SUM(BK96:BK97)</f>
        <v>0</v>
      </c>
    </row>
    <row r="96" spans="1:65" s="2" customFormat="1" ht="24.2" customHeight="1">
      <c r="A96" s="36"/>
      <c r="B96" s="37"/>
      <c r="C96" s="180" t="s">
        <v>154</v>
      </c>
      <c r="D96" s="180" t="s">
        <v>149</v>
      </c>
      <c r="E96" s="181" t="s">
        <v>1508</v>
      </c>
      <c r="F96" s="182" t="s">
        <v>1509</v>
      </c>
      <c r="G96" s="183" t="s">
        <v>1493</v>
      </c>
      <c r="H96" s="184">
        <v>1</v>
      </c>
      <c r="I96" s="185"/>
      <c r="J96" s="186">
        <f>ROUND(I96*H96,2)</f>
        <v>0</v>
      </c>
      <c r="K96" s="182" t="s">
        <v>153</v>
      </c>
      <c r="L96" s="41"/>
      <c r="M96" s="187" t="s">
        <v>19</v>
      </c>
      <c r="N96" s="188" t="s">
        <v>43</v>
      </c>
      <c r="O96" s="66"/>
      <c r="P96" s="189">
        <f>O96*H96</f>
        <v>0</v>
      </c>
      <c r="Q96" s="189">
        <v>0</v>
      </c>
      <c r="R96" s="189">
        <f>Q96*H96</f>
        <v>0</v>
      </c>
      <c r="S96" s="189">
        <v>0</v>
      </c>
      <c r="T96" s="190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1" t="s">
        <v>1494</v>
      </c>
      <c r="AT96" s="191" t="s">
        <v>149</v>
      </c>
      <c r="AU96" s="191" t="s">
        <v>81</v>
      </c>
      <c r="AY96" s="19" t="s">
        <v>146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19" t="s">
        <v>79</v>
      </c>
      <c r="BK96" s="192">
        <f>ROUND(I96*H96,2)</f>
        <v>0</v>
      </c>
      <c r="BL96" s="19" t="s">
        <v>1494</v>
      </c>
      <c r="BM96" s="191" t="s">
        <v>1510</v>
      </c>
    </row>
    <row r="97" spans="1:65" s="2" customFormat="1" ht="11.25">
      <c r="A97" s="36"/>
      <c r="B97" s="37"/>
      <c r="C97" s="38"/>
      <c r="D97" s="193" t="s">
        <v>156</v>
      </c>
      <c r="E97" s="38"/>
      <c r="F97" s="194" t="s">
        <v>1511</v>
      </c>
      <c r="G97" s="38"/>
      <c r="H97" s="38"/>
      <c r="I97" s="195"/>
      <c r="J97" s="38"/>
      <c r="K97" s="38"/>
      <c r="L97" s="41"/>
      <c r="M97" s="196"/>
      <c r="N97" s="197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156</v>
      </c>
      <c r="AU97" s="19" t="s">
        <v>81</v>
      </c>
    </row>
    <row r="98" spans="1:65" s="12" customFormat="1" ht="22.9" customHeight="1">
      <c r="B98" s="164"/>
      <c r="C98" s="165"/>
      <c r="D98" s="166" t="s">
        <v>71</v>
      </c>
      <c r="E98" s="178" t="s">
        <v>1512</v>
      </c>
      <c r="F98" s="178" t="s">
        <v>1513</v>
      </c>
      <c r="G98" s="165"/>
      <c r="H98" s="165"/>
      <c r="I98" s="168"/>
      <c r="J98" s="179">
        <f>BK98</f>
        <v>0</v>
      </c>
      <c r="K98" s="165"/>
      <c r="L98" s="170"/>
      <c r="M98" s="171"/>
      <c r="N98" s="172"/>
      <c r="O98" s="172"/>
      <c r="P98" s="173">
        <f>SUM(P99:P100)</f>
        <v>0</v>
      </c>
      <c r="Q98" s="172"/>
      <c r="R98" s="173">
        <f>SUM(R99:R100)</f>
        <v>0</v>
      </c>
      <c r="S98" s="172"/>
      <c r="T98" s="174">
        <f>SUM(T99:T100)</f>
        <v>0</v>
      </c>
      <c r="AR98" s="175" t="s">
        <v>178</v>
      </c>
      <c r="AT98" s="176" t="s">
        <v>71</v>
      </c>
      <c r="AU98" s="176" t="s">
        <v>79</v>
      </c>
      <c r="AY98" s="175" t="s">
        <v>146</v>
      </c>
      <c r="BK98" s="177">
        <f>SUM(BK99:BK100)</f>
        <v>0</v>
      </c>
    </row>
    <row r="99" spans="1:65" s="2" customFormat="1" ht="24.2" customHeight="1">
      <c r="A99" s="36"/>
      <c r="B99" s="37"/>
      <c r="C99" s="180" t="s">
        <v>178</v>
      </c>
      <c r="D99" s="180" t="s">
        <v>149</v>
      </c>
      <c r="E99" s="181" t="s">
        <v>1514</v>
      </c>
      <c r="F99" s="182" t="s">
        <v>1513</v>
      </c>
      <c r="G99" s="183" t="s">
        <v>1493</v>
      </c>
      <c r="H99" s="184">
        <v>1</v>
      </c>
      <c r="I99" s="185"/>
      <c r="J99" s="186">
        <f>ROUND(I99*H99,2)</f>
        <v>0</v>
      </c>
      <c r="K99" s="182" t="s">
        <v>153</v>
      </c>
      <c r="L99" s="41"/>
      <c r="M99" s="187" t="s">
        <v>19</v>
      </c>
      <c r="N99" s="188" t="s">
        <v>43</v>
      </c>
      <c r="O99" s="66"/>
      <c r="P99" s="189">
        <f>O99*H99</f>
        <v>0</v>
      </c>
      <c r="Q99" s="189">
        <v>0</v>
      </c>
      <c r="R99" s="189">
        <f>Q99*H99</f>
        <v>0</v>
      </c>
      <c r="S99" s="189">
        <v>0</v>
      </c>
      <c r="T99" s="19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1" t="s">
        <v>1494</v>
      </c>
      <c r="AT99" s="191" t="s">
        <v>149</v>
      </c>
      <c r="AU99" s="191" t="s">
        <v>81</v>
      </c>
      <c r="AY99" s="19" t="s">
        <v>146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9" t="s">
        <v>79</v>
      </c>
      <c r="BK99" s="192">
        <f>ROUND(I99*H99,2)</f>
        <v>0</v>
      </c>
      <c r="BL99" s="19" t="s">
        <v>1494</v>
      </c>
      <c r="BM99" s="191" t="s">
        <v>1515</v>
      </c>
    </row>
    <row r="100" spans="1:65" s="2" customFormat="1" ht="11.25">
      <c r="A100" s="36"/>
      <c r="B100" s="37"/>
      <c r="C100" s="38"/>
      <c r="D100" s="193" t="s">
        <v>156</v>
      </c>
      <c r="E100" s="38"/>
      <c r="F100" s="194" t="s">
        <v>1516</v>
      </c>
      <c r="G100" s="38"/>
      <c r="H100" s="38"/>
      <c r="I100" s="195"/>
      <c r="J100" s="38"/>
      <c r="K100" s="38"/>
      <c r="L100" s="41"/>
      <c r="M100" s="258"/>
      <c r="N100" s="259"/>
      <c r="O100" s="260"/>
      <c r="P100" s="260"/>
      <c r="Q100" s="260"/>
      <c r="R100" s="260"/>
      <c r="S100" s="260"/>
      <c r="T100" s="261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156</v>
      </c>
      <c r="AU100" s="19" t="s">
        <v>81</v>
      </c>
    </row>
    <row r="101" spans="1:65" s="2" customFormat="1" ht="6.95" customHeight="1">
      <c r="A101" s="36"/>
      <c r="B101" s="49"/>
      <c r="C101" s="50"/>
      <c r="D101" s="50"/>
      <c r="E101" s="50"/>
      <c r="F101" s="50"/>
      <c r="G101" s="50"/>
      <c r="H101" s="50"/>
      <c r="I101" s="50"/>
      <c r="J101" s="50"/>
      <c r="K101" s="50"/>
      <c r="L101" s="41"/>
      <c r="M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</sheetData>
  <sheetProtection algorithmName="SHA-512" hashValue="wvADx6DGxOOhmxhe0AYqZZG6o0eXNyvYr6TiK2ITHTaOL9GSMTALzzlUvxqcIeRpRchdbpi/yZdwLyQV5yf5qA==" saltValue="lcxgktR80oWmMQf+xwH+K/EMvdRwDZC/k/dbql5Rab6SIo0qehabm14GYUAFF3WlKCwTqtPtrey0+Vx3luhtMg==" spinCount="100000" sheet="1" objects="1" scenarios="1" formatColumns="0" formatRows="0" autoFilter="0"/>
  <autoFilter ref="C83:K100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8" r:id="rId1"/>
    <hyperlink ref="F94" r:id="rId2"/>
    <hyperlink ref="F97" r:id="rId3"/>
    <hyperlink ref="F100" r:id="rId4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2.75"/>
  <cols>
    <col min="1" max="1" width="8.33203125" style="262" customWidth="1"/>
    <col min="2" max="2" width="1.6640625" style="262" customWidth="1"/>
    <col min="3" max="4" width="5" style="262" customWidth="1"/>
    <col min="5" max="5" width="11.6640625" style="262" customWidth="1"/>
    <col min="6" max="6" width="9.1640625" style="262" customWidth="1"/>
    <col min="7" max="7" width="5" style="262" customWidth="1"/>
    <col min="8" max="8" width="77.83203125" style="262" customWidth="1"/>
    <col min="9" max="10" width="20" style="262" customWidth="1"/>
    <col min="11" max="11" width="1.6640625" style="262" customWidth="1"/>
  </cols>
  <sheetData>
    <row r="1" spans="2:11" s="1" customFormat="1" ht="37.5" customHeight="1"/>
    <row r="2" spans="2:11" s="1" customFormat="1" ht="7.5" customHeight="1">
      <c r="B2" s="263"/>
      <c r="C2" s="264"/>
      <c r="D2" s="264"/>
      <c r="E2" s="264"/>
      <c r="F2" s="264"/>
      <c r="G2" s="264"/>
      <c r="H2" s="264"/>
      <c r="I2" s="264"/>
      <c r="J2" s="264"/>
      <c r="K2" s="265"/>
    </row>
    <row r="3" spans="2:11" s="17" customFormat="1" ht="45" customHeight="1">
      <c r="B3" s="266"/>
      <c r="C3" s="398" t="s">
        <v>1517</v>
      </c>
      <c r="D3" s="398"/>
      <c r="E3" s="398"/>
      <c r="F3" s="398"/>
      <c r="G3" s="398"/>
      <c r="H3" s="398"/>
      <c r="I3" s="398"/>
      <c r="J3" s="398"/>
      <c r="K3" s="267"/>
    </row>
    <row r="4" spans="2:11" s="1" customFormat="1" ht="25.5" customHeight="1">
      <c r="B4" s="268"/>
      <c r="C4" s="403" t="s">
        <v>1518</v>
      </c>
      <c r="D4" s="403"/>
      <c r="E4" s="403"/>
      <c r="F4" s="403"/>
      <c r="G4" s="403"/>
      <c r="H4" s="403"/>
      <c r="I4" s="403"/>
      <c r="J4" s="403"/>
      <c r="K4" s="269"/>
    </row>
    <row r="5" spans="2:11" s="1" customFormat="1" ht="5.25" customHeight="1">
      <c r="B5" s="268"/>
      <c r="C5" s="270"/>
      <c r="D5" s="270"/>
      <c r="E5" s="270"/>
      <c r="F5" s="270"/>
      <c r="G5" s="270"/>
      <c r="H5" s="270"/>
      <c r="I5" s="270"/>
      <c r="J5" s="270"/>
      <c r="K5" s="269"/>
    </row>
    <row r="6" spans="2:11" s="1" customFormat="1" ht="15" customHeight="1">
      <c r="B6" s="268"/>
      <c r="C6" s="402" t="s">
        <v>1519</v>
      </c>
      <c r="D6" s="402"/>
      <c r="E6" s="402"/>
      <c r="F6" s="402"/>
      <c r="G6" s="402"/>
      <c r="H6" s="402"/>
      <c r="I6" s="402"/>
      <c r="J6" s="402"/>
      <c r="K6" s="269"/>
    </row>
    <row r="7" spans="2:11" s="1" customFormat="1" ht="15" customHeight="1">
      <c r="B7" s="272"/>
      <c r="C7" s="402" t="s">
        <v>1520</v>
      </c>
      <c r="D7" s="402"/>
      <c r="E7" s="402"/>
      <c r="F7" s="402"/>
      <c r="G7" s="402"/>
      <c r="H7" s="402"/>
      <c r="I7" s="402"/>
      <c r="J7" s="402"/>
      <c r="K7" s="269"/>
    </row>
    <row r="8" spans="2:11" s="1" customFormat="1" ht="12.75" customHeight="1">
      <c r="B8" s="272"/>
      <c r="C8" s="271"/>
      <c r="D8" s="271"/>
      <c r="E8" s="271"/>
      <c r="F8" s="271"/>
      <c r="G8" s="271"/>
      <c r="H8" s="271"/>
      <c r="I8" s="271"/>
      <c r="J8" s="271"/>
      <c r="K8" s="269"/>
    </row>
    <row r="9" spans="2:11" s="1" customFormat="1" ht="15" customHeight="1">
      <c r="B9" s="272"/>
      <c r="C9" s="402" t="s">
        <v>1521</v>
      </c>
      <c r="D9" s="402"/>
      <c r="E9" s="402"/>
      <c r="F9" s="402"/>
      <c r="G9" s="402"/>
      <c r="H9" s="402"/>
      <c r="I9" s="402"/>
      <c r="J9" s="402"/>
      <c r="K9" s="269"/>
    </row>
    <row r="10" spans="2:11" s="1" customFormat="1" ht="15" customHeight="1">
      <c r="B10" s="272"/>
      <c r="C10" s="271"/>
      <c r="D10" s="402" t="s">
        <v>1522</v>
      </c>
      <c r="E10" s="402"/>
      <c r="F10" s="402"/>
      <c r="G10" s="402"/>
      <c r="H10" s="402"/>
      <c r="I10" s="402"/>
      <c r="J10" s="402"/>
      <c r="K10" s="269"/>
    </row>
    <row r="11" spans="2:11" s="1" customFormat="1" ht="15" customHeight="1">
      <c r="B11" s="272"/>
      <c r="C11" s="273"/>
      <c r="D11" s="402" t="s">
        <v>1523</v>
      </c>
      <c r="E11" s="402"/>
      <c r="F11" s="402"/>
      <c r="G11" s="402"/>
      <c r="H11" s="402"/>
      <c r="I11" s="402"/>
      <c r="J11" s="402"/>
      <c r="K11" s="269"/>
    </row>
    <row r="12" spans="2:11" s="1" customFormat="1" ht="15" customHeight="1">
      <c r="B12" s="272"/>
      <c r="C12" s="273"/>
      <c r="D12" s="271"/>
      <c r="E12" s="271"/>
      <c r="F12" s="271"/>
      <c r="G12" s="271"/>
      <c r="H12" s="271"/>
      <c r="I12" s="271"/>
      <c r="J12" s="271"/>
      <c r="K12" s="269"/>
    </row>
    <row r="13" spans="2:11" s="1" customFormat="1" ht="15" customHeight="1">
      <c r="B13" s="272"/>
      <c r="C13" s="273"/>
      <c r="D13" s="274" t="s">
        <v>1524</v>
      </c>
      <c r="E13" s="271"/>
      <c r="F13" s="271"/>
      <c r="G13" s="271"/>
      <c r="H13" s="271"/>
      <c r="I13" s="271"/>
      <c r="J13" s="271"/>
      <c r="K13" s="269"/>
    </row>
    <row r="14" spans="2:11" s="1" customFormat="1" ht="12.75" customHeight="1">
      <c r="B14" s="272"/>
      <c r="C14" s="273"/>
      <c r="D14" s="273"/>
      <c r="E14" s="273"/>
      <c r="F14" s="273"/>
      <c r="G14" s="273"/>
      <c r="H14" s="273"/>
      <c r="I14" s="273"/>
      <c r="J14" s="273"/>
      <c r="K14" s="269"/>
    </row>
    <row r="15" spans="2:11" s="1" customFormat="1" ht="15" customHeight="1">
      <c r="B15" s="272"/>
      <c r="C15" s="273"/>
      <c r="D15" s="402" t="s">
        <v>1525</v>
      </c>
      <c r="E15" s="402"/>
      <c r="F15" s="402"/>
      <c r="G15" s="402"/>
      <c r="H15" s="402"/>
      <c r="I15" s="402"/>
      <c r="J15" s="402"/>
      <c r="K15" s="269"/>
    </row>
    <row r="16" spans="2:11" s="1" customFormat="1" ht="15" customHeight="1">
      <c r="B16" s="272"/>
      <c r="C16" s="273"/>
      <c r="D16" s="402" t="s">
        <v>1526</v>
      </c>
      <c r="E16" s="402"/>
      <c r="F16" s="402"/>
      <c r="G16" s="402"/>
      <c r="H16" s="402"/>
      <c r="I16" s="402"/>
      <c r="J16" s="402"/>
      <c r="K16" s="269"/>
    </row>
    <row r="17" spans="2:11" s="1" customFormat="1" ht="15" customHeight="1">
      <c r="B17" s="272"/>
      <c r="C17" s="273"/>
      <c r="D17" s="402" t="s">
        <v>1527</v>
      </c>
      <c r="E17" s="402"/>
      <c r="F17" s="402"/>
      <c r="G17" s="402"/>
      <c r="H17" s="402"/>
      <c r="I17" s="402"/>
      <c r="J17" s="402"/>
      <c r="K17" s="269"/>
    </row>
    <row r="18" spans="2:11" s="1" customFormat="1" ht="15" customHeight="1">
      <c r="B18" s="272"/>
      <c r="C18" s="273"/>
      <c r="D18" s="273"/>
      <c r="E18" s="275" t="s">
        <v>78</v>
      </c>
      <c r="F18" s="402" t="s">
        <v>1528</v>
      </c>
      <c r="G18" s="402"/>
      <c r="H18" s="402"/>
      <c r="I18" s="402"/>
      <c r="J18" s="402"/>
      <c r="K18" s="269"/>
    </row>
    <row r="19" spans="2:11" s="1" customFormat="1" ht="15" customHeight="1">
      <c r="B19" s="272"/>
      <c r="C19" s="273"/>
      <c r="D19" s="273"/>
      <c r="E19" s="275" t="s">
        <v>1529</v>
      </c>
      <c r="F19" s="402" t="s">
        <v>1530</v>
      </c>
      <c r="G19" s="402"/>
      <c r="H19" s="402"/>
      <c r="I19" s="402"/>
      <c r="J19" s="402"/>
      <c r="K19" s="269"/>
    </row>
    <row r="20" spans="2:11" s="1" customFormat="1" ht="15" customHeight="1">
      <c r="B20" s="272"/>
      <c r="C20" s="273"/>
      <c r="D20" s="273"/>
      <c r="E20" s="275" t="s">
        <v>1531</v>
      </c>
      <c r="F20" s="402" t="s">
        <v>1532</v>
      </c>
      <c r="G20" s="402"/>
      <c r="H20" s="402"/>
      <c r="I20" s="402"/>
      <c r="J20" s="402"/>
      <c r="K20" s="269"/>
    </row>
    <row r="21" spans="2:11" s="1" customFormat="1" ht="15" customHeight="1">
      <c r="B21" s="272"/>
      <c r="C21" s="273"/>
      <c r="D21" s="273"/>
      <c r="E21" s="275" t="s">
        <v>1533</v>
      </c>
      <c r="F21" s="402" t="s">
        <v>1534</v>
      </c>
      <c r="G21" s="402"/>
      <c r="H21" s="402"/>
      <c r="I21" s="402"/>
      <c r="J21" s="402"/>
      <c r="K21" s="269"/>
    </row>
    <row r="22" spans="2:11" s="1" customFormat="1" ht="15" customHeight="1">
      <c r="B22" s="272"/>
      <c r="C22" s="273"/>
      <c r="D22" s="273"/>
      <c r="E22" s="275" t="s">
        <v>1535</v>
      </c>
      <c r="F22" s="402" t="s">
        <v>1536</v>
      </c>
      <c r="G22" s="402"/>
      <c r="H22" s="402"/>
      <c r="I22" s="402"/>
      <c r="J22" s="402"/>
      <c r="K22" s="269"/>
    </row>
    <row r="23" spans="2:11" s="1" customFormat="1" ht="15" customHeight="1">
      <c r="B23" s="272"/>
      <c r="C23" s="273"/>
      <c r="D23" s="273"/>
      <c r="E23" s="275" t="s">
        <v>85</v>
      </c>
      <c r="F23" s="402" t="s">
        <v>1537</v>
      </c>
      <c r="G23" s="402"/>
      <c r="H23" s="402"/>
      <c r="I23" s="402"/>
      <c r="J23" s="402"/>
      <c r="K23" s="269"/>
    </row>
    <row r="24" spans="2:11" s="1" customFormat="1" ht="12.75" customHeight="1">
      <c r="B24" s="272"/>
      <c r="C24" s="273"/>
      <c r="D24" s="273"/>
      <c r="E24" s="273"/>
      <c r="F24" s="273"/>
      <c r="G24" s="273"/>
      <c r="H24" s="273"/>
      <c r="I24" s="273"/>
      <c r="J24" s="273"/>
      <c r="K24" s="269"/>
    </row>
    <row r="25" spans="2:11" s="1" customFormat="1" ht="15" customHeight="1">
      <c r="B25" s="272"/>
      <c r="C25" s="402" t="s">
        <v>1538</v>
      </c>
      <c r="D25" s="402"/>
      <c r="E25" s="402"/>
      <c r="F25" s="402"/>
      <c r="G25" s="402"/>
      <c r="H25" s="402"/>
      <c r="I25" s="402"/>
      <c r="J25" s="402"/>
      <c r="K25" s="269"/>
    </row>
    <row r="26" spans="2:11" s="1" customFormat="1" ht="15" customHeight="1">
      <c r="B26" s="272"/>
      <c r="C26" s="402" t="s">
        <v>1539</v>
      </c>
      <c r="D26" s="402"/>
      <c r="E26" s="402"/>
      <c r="F26" s="402"/>
      <c r="G26" s="402"/>
      <c r="H26" s="402"/>
      <c r="I26" s="402"/>
      <c r="J26" s="402"/>
      <c r="K26" s="269"/>
    </row>
    <row r="27" spans="2:11" s="1" customFormat="1" ht="15" customHeight="1">
      <c r="B27" s="272"/>
      <c r="C27" s="271"/>
      <c r="D27" s="402" t="s">
        <v>1540</v>
      </c>
      <c r="E27" s="402"/>
      <c r="F27" s="402"/>
      <c r="G27" s="402"/>
      <c r="H27" s="402"/>
      <c r="I27" s="402"/>
      <c r="J27" s="402"/>
      <c r="K27" s="269"/>
    </row>
    <row r="28" spans="2:11" s="1" customFormat="1" ht="15" customHeight="1">
      <c r="B28" s="272"/>
      <c r="C28" s="273"/>
      <c r="D28" s="402" t="s">
        <v>1541</v>
      </c>
      <c r="E28" s="402"/>
      <c r="F28" s="402"/>
      <c r="G28" s="402"/>
      <c r="H28" s="402"/>
      <c r="I28" s="402"/>
      <c r="J28" s="402"/>
      <c r="K28" s="269"/>
    </row>
    <row r="29" spans="2:11" s="1" customFormat="1" ht="12.75" customHeight="1">
      <c r="B29" s="272"/>
      <c r="C29" s="273"/>
      <c r="D29" s="273"/>
      <c r="E29" s="273"/>
      <c r="F29" s="273"/>
      <c r="G29" s="273"/>
      <c r="H29" s="273"/>
      <c r="I29" s="273"/>
      <c r="J29" s="273"/>
      <c r="K29" s="269"/>
    </row>
    <row r="30" spans="2:11" s="1" customFormat="1" ht="15" customHeight="1">
      <c r="B30" s="272"/>
      <c r="C30" s="273"/>
      <c r="D30" s="402" t="s">
        <v>1542</v>
      </c>
      <c r="E30" s="402"/>
      <c r="F30" s="402"/>
      <c r="G30" s="402"/>
      <c r="H30" s="402"/>
      <c r="I30" s="402"/>
      <c r="J30" s="402"/>
      <c r="K30" s="269"/>
    </row>
    <row r="31" spans="2:11" s="1" customFormat="1" ht="15" customHeight="1">
      <c r="B31" s="272"/>
      <c r="C31" s="273"/>
      <c r="D31" s="402" t="s">
        <v>1543</v>
      </c>
      <c r="E31" s="402"/>
      <c r="F31" s="402"/>
      <c r="G31" s="402"/>
      <c r="H31" s="402"/>
      <c r="I31" s="402"/>
      <c r="J31" s="402"/>
      <c r="K31" s="269"/>
    </row>
    <row r="32" spans="2:11" s="1" customFormat="1" ht="12.75" customHeight="1">
      <c r="B32" s="272"/>
      <c r="C32" s="273"/>
      <c r="D32" s="273"/>
      <c r="E32" s="273"/>
      <c r="F32" s="273"/>
      <c r="G32" s="273"/>
      <c r="H32" s="273"/>
      <c r="I32" s="273"/>
      <c r="J32" s="273"/>
      <c r="K32" s="269"/>
    </row>
    <row r="33" spans="2:11" s="1" customFormat="1" ht="15" customHeight="1">
      <c r="B33" s="272"/>
      <c r="C33" s="273"/>
      <c r="D33" s="402" t="s">
        <v>1544</v>
      </c>
      <c r="E33" s="402"/>
      <c r="F33" s="402"/>
      <c r="G33" s="402"/>
      <c r="H33" s="402"/>
      <c r="I33" s="402"/>
      <c r="J33" s="402"/>
      <c r="K33" s="269"/>
    </row>
    <row r="34" spans="2:11" s="1" customFormat="1" ht="15" customHeight="1">
      <c r="B34" s="272"/>
      <c r="C34" s="273"/>
      <c r="D34" s="402" t="s">
        <v>1545</v>
      </c>
      <c r="E34" s="402"/>
      <c r="F34" s="402"/>
      <c r="G34" s="402"/>
      <c r="H34" s="402"/>
      <c r="I34" s="402"/>
      <c r="J34" s="402"/>
      <c r="K34" s="269"/>
    </row>
    <row r="35" spans="2:11" s="1" customFormat="1" ht="15" customHeight="1">
      <c r="B35" s="272"/>
      <c r="C35" s="273"/>
      <c r="D35" s="402" t="s">
        <v>1546</v>
      </c>
      <c r="E35" s="402"/>
      <c r="F35" s="402"/>
      <c r="G35" s="402"/>
      <c r="H35" s="402"/>
      <c r="I35" s="402"/>
      <c r="J35" s="402"/>
      <c r="K35" s="269"/>
    </row>
    <row r="36" spans="2:11" s="1" customFormat="1" ht="15" customHeight="1">
      <c r="B36" s="272"/>
      <c r="C36" s="273"/>
      <c r="D36" s="271"/>
      <c r="E36" s="274" t="s">
        <v>132</v>
      </c>
      <c r="F36" s="271"/>
      <c r="G36" s="402" t="s">
        <v>1547</v>
      </c>
      <c r="H36" s="402"/>
      <c r="I36" s="402"/>
      <c r="J36" s="402"/>
      <c r="K36" s="269"/>
    </row>
    <row r="37" spans="2:11" s="1" customFormat="1" ht="30.75" customHeight="1">
      <c r="B37" s="272"/>
      <c r="C37" s="273"/>
      <c r="D37" s="271"/>
      <c r="E37" s="274" t="s">
        <v>1548</v>
      </c>
      <c r="F37" s="271"/>
      <c r="G37" s="402" t="s">
        <v>1549</v>
      </c>
      <c r="H37" s="402"/>
      <c r="I37" s="402"/>
      <c r="J37" s="402"/>
      <c r="K37" s="269"/>
    </row>
    <row r="38" spans="2:11" s="1" customFormat="1" ht="15" customHeight="1">
      <c r="B38" s="272"/>
      <c r="C38" s="273"/>
      <c r="D38" s="271"/>
      <c r="E38" s="274" t="s">
        <v>53</v>
      </c>
      <c r="F38" s="271"/>
      <c r="G38" s="402" t="s">
        <v>1550</v>
      </c>
      <c r="H38" s="402"/>
      <c r="I38" s="402"/>
      <c r="J38" s="402"/>
      <c r="K38" s="269"/>
    </row>
    <row r="39" spans="2:11" s="1" customFormat="1" ht="15" customHeight="1">
      <c r="B39" s="272"/>
      <c r="C39" s="273"/>
      <c r="D39" s="271"/>
      <c r="E39" s="274" t="s">
        <v>54</v>
      </c>
      <c r="F39" s="271"/>
      <c r="G39" s="402" t="s">
        <v>1551</v>
      </c>
      <c r="H39" s="402"/>
      <c r="I39" s="402"/>
      <c r="J39" s="402"/>
      <c r="K39" s="269"/>
    </row>
    <row r="40" spans="2:11" s="1" customFormat="1" ht="15" customHeight="1">
      <c r="B40" s="272"/>
      <c r="C40" s="273"/>
      <c r="D40" s="271"/>
      <c r="E40" s="274" t="s">
        <v>133</v>
      </c>
      <c r="F40" s="271"/>
      <c r="G40" s="402" t="s">
        <v>1552</v>
      </c>
      <c r="H40" s="402"/>
      <c r="I40" s="402"/>
      <c r="J40" s="402"/>
      <c r="K40" s="269"/>
    </row>
    <row r="41" spans="2:11" s="1" customFormat="1" ht="15" customHeight="1">
      <c r="B41" s="272"/>
      <c r="C41" s="273"/>
      <c r="D41" s="271"/>
      <c r="E41" s="274" t="s">
        <v>134</v>
      </c>
      <c r="F41" s="271"/>
      <c r="G41" s="402" t="s">
        <v>1553</v>
      </c>
      <c r="H41" s="402"/>
      <c r="I41" s="402"/>
      <c r="J41" s="402"/>
      <c r="K41" s="269"/>
    </row>
    <row r="42" spans="2:11" s="1" customFormat="1" ht="15" customHeight="1">
      <c r="B42" s="272"/>
      <c r="C42" s="273"/>
      <c r="D42" s="271"/>
      <c r="E42" s="274" t="s">
        <v>1554</v>
      </c>
      <c r="F42" s="271"/>
      <c r="G42" s="402" t="s">
        <v>1555</v>
      </c>
      <c r="H42" s="402"/>
      <c r="I42" s="402"/>
      <c r="J42" s="402"/>
      <c r="K42" s="269"/>
    </row>
    <row r="43" spans="2:11" s="1" customFormat="1" ht="15" customHeight="1">
      <c r="B43" s="272"/>
      <c r="C43" s="273"/>
      <c r="D43" s="271"/>
      <c r="E43" s="274"/>
      <c r="F43" s="271"/>
      <c r="G43" s="402" t="s">
        <v>1556</v>
      </c>
      <c r="H43" s="402"/>
      <c r="I43" s="402"/>
      <c r="J43" s="402"/>
      <c r="K43" s="269"/>
    </row>
    <row r="44" spans="2:11" s="1" customFormat="1" ht="15" customHeight="1">
      <c r="B44" s="272"/>
      <c r="C44" s="273"/>
      <c r="D44" s="271"/>
      <c r="E44" s="274" t="s">
        <v>1557</v>
      </c>
      <c r="F44" s="271"/>
      <c r="G44" s="402" t="s">
        <v>1558</v>
      </c>
      <c r="H44" s="402"/>
      <c r="I44" s="402"/>
      <c r="J44" s="402"/>
      <c r="K44" s="269"/>
    </row>
    <row r="45" spans="2:11" s="1" customFormat="1" ht="15" customHeight="1">
      <c r="B45" s="272"/>
      <c r="C45" s="273"/>
      <c r="D45" s="271"/>
      <c r="E45" s="274" t="s">
        <v>136</v>
      </c>
      <c r="F45" s="271"/>
      <c r="G45" s="402" t="s">
        <v>1559</v>
      </c>
      <c r="H45" s="402"/>
      <c r="I45" s="402"/>
      <c r="J45" s="402"/>
      <c r="K45" s="269"/>
    </row>
    <row r="46" spans="2:11" s="1" customFormat="1" ht="12.75" customHeight="1">
      <c r="B46" s="272"/>
      <c r="C46" s="273"/>
      <c r="D46" s="271"/>
      <c r="E46" s="271"/>
      <c r="F46" s="271"/>
      <c r="G46" s="271"/>
      <c r="H46" s="271"/>
      <c r="I46" s="271"/>
      <c r="J46" s="271"/>
      <c r="K46" s="269"/>
    </row>
    <row r="47" spans="2:11" s="1" customFormat="1" ht="15" customHeight="1">
      <c r="B47" s="272"/>
      <c r="C47" s="273"/>
      <c r="D47" s="402" t="s">
        <v>1560</v>
      </c>
      <c r="E47" s="402"/>
      <c r="F47" s="402"/>
      <c r="G47" s="402"/>
      <c r="H47" s="402"/>
      <c r="I47" s="402"/>
      <c r="J47" s="402"/>
      <c r="K47" s="269"/>
    </row>
    <row r="48" spans="2:11" s="1" customFormat="1" ht="15" customHeight="1">
      <c r="B48" s="272"/>
      <c r="C48" s="273"/>
      <c r="D48" s="273"/>
      <c r="E48" s="402" t="s">
        <v>1561</v>
      </c>
      <c r="F48" s="402"/>
      <c r="G48" s="402"/>
      <c r="H48" s="402"/>
      <c r="I48" s="402"/>
      <c r="J48" s="402"/>
      <c r="K48" s="269"/>
    </row>
    <row r="49" spans="2:11" s="1" customFormat="1" ht="15" customHeight="1">
      <c r="B49" s="272"/>
      <c r="C49" s="273"/>
      <c r="D49" s="273"/>
      <c r="E49" s="402" t="s">
        <v>1562</v>
      </c>
      <c r="F49" s="402"/>
      <c r="G49" s="402"/>
      <c r="H49" s="402"/>
      <c r="I49" s="402"/>
      <c r="J49" s="402"/>
      <c r="K49" s="269"/>
    </row>
    <row r="50" spans="2:11" s="1" customFormat="1" ht="15" customHeight="1">
      <c r="B50" s="272"/>
      <c r="C50" s="273"/>
      <c r="D50" s="273"/>
      <c r="E50" s="402" t="s">
        <v>1563</v>
      </c>
      <c r="F50" s="402"/>
      <c r="G50" s="402"/>
      <c r="H50" s="402"/>
      <c r="I50" s="402"/>
      <c r="J50" s="402"/>
      <c r="K50" s="269"/>
    </row>
    <row r="51" spans="2:11" s="1" customFormat="1" ht="15" customHeight="1">
      <c r="B51" s="272"/>
      <c r="C51" s="273"/>
      <c r="D51" s="402" t="s">
        <v>1564</v>
      </c>
      <c r="E51" s="402"/>
      <c r="F51" s="402"/>
      <c r="G51" s="402"/>
      <c r="H51" s="402"/>
      <c r="I51" s="402"/>
      <c r="J51" s="402"/>
      <c r="K51" s="269"/>
    </row>
    <row r="52" spans="2:11" s="1" customFormat="1" ht="25.5" customHeight="1">
      <c r="B52" s="268"/>
      <c r="C52" s="403" t="s">
        <v>1565</v>
      </c>
      <c r="D52" s="403"/>
      <c r="E52" s="403"/>
      <c r="F52" s="403"/>
      <c r="G52" s="403"/>
      <c r="H52" s="403"/>
      <c r="I52" s="403"/>
      <c r="J52" s="403"/>
      <c r="K52" s="269"/>
    </row>
    <row r="53" spans="2:11" s="1" customFormat="1" ht="5.25" customHeight="1">
      <c r="B53" s="268"/>
      <c r="C53" s="270"/>
      <c r="D53" s="270"/>
      <c r="E53" s="270"/>
      <c r="F53" s="270"/>
      <c r="G53" s="270"/>
      <c r="H53" s="270"/>
      <c r="I53" s="270"/>
      <c r="J53" s="270"/>
      <c r="K53" s="269"/>
    </row>
    <row r="54" spans="2:11" s="1" customFormat="1" ht="15" customHeight="1">
      <c r="B54" s="268"/>
      <c r="C54" s="402" t="s">
        <v>1566</v>
      </c>
      <c r="D54" s="402"/>
      <c r="E54" s="402"/>
      <c r="F54" s="402"/>
      <c r="G54" s="402"/>
      <c r="H54" s="402"/>
      <c r="I54" s="402"/>
      <c r="J54" s="402"/>
      <c r="K54" s="269"/>
    </row>
    <row r="55" spans="2:11" s="1" customFormat="1" ht="15" customHeight="1">
      <c r="B55" s="268"/>
      <c r="C55" s="402" t="s">
        <v>1567</v>
      </c>
      <c r="D55" s="402"/>
      <c r="E55" s="402"/>
      <c r="F55" s="402"/>
      <c r="G55" s="402"/>
      <c r="H55" s="402"/>
      <c r="I55" s="402"/>
      <c r="J55" s="402"/>
      <c r="K55" s="269"/>
    </row>
    <row r="56" spans="2:11" s="1" customFormat="1" ht="12.75" customHeight="1">
      <c r="B56" s="268"/>
      <c r="C56" s="271"/>
      <c r="D56" s="271"/>
      <c r="E56" s="271"/>
      <c r="F56" s="271"/>
      <c r="G56" s="271"/>
      <c r="H56" s="271"/>
      <c r="I56" s="271"/>
      <c r="J56" s="271"/>
      <c r="K56" s="269"/>
    </row>
    <row r="57" spans="2:11" s="1" customFormat="1" ht="15" customHeight="1">
      <c r="B57" s="268"/>
      <c r="C57" s="402" t="s">
        <v>1568</v>
      </c>
      <c r="D57" s="402"/>
      <c r="E57" s="402"/>
      <c r="F57" s="402"/>
      <c r="G57" s="402"/>
      <c r="H57" s="402"/>
      <c r="I57" s="402"/>
      <c r="J57" s="402"/>
      <c r="K57" s="269"/>
    </row>
    <row r="58" spans="2:11" s="1" customFormat="1" ht="15" customHeight="1">
      <c r="B58" s="268"/>
      <c r="C58" s="273"/>
      <c r="D58" s="402" t="s">
        <v>1569</v>
      </c>
      <c r="E58" s="402"/>
      <c r="F58" s="402"/>
      <c r="G58" s="402"/>
      <c r="H58" s="402"/>
      <c r="I58" s="402"/>
      <c r="J58" s="402"/>
      <c r="K58" s="269"/>
    </row>
    <row r="59" spans="2:11" s="1" customFormat="1" ht="15" customHeight="1">
      <c r="B59" s="268"/>
      <c r="C59" s="273"/>
      <c r="D59" s="402" t="s">
        <v>1570</v>
      </c>
      <c r="E59" s="402"/>
      <c r="F59" s="402"/>
      <c r="G59" s="402"/>
      <c r="H59" s="402"/>
      <c r="I59" s="402"/>
      <c r="J59" s="402"/>
      <c r="K59" s="269"/>
    </row>
    <row r="60" spans="2:11" s="1" customFormat="1" ht="15" customHeight="1">
      <c r="B60" s="268"/>
      <c r="C60" s="273"/>
      <c r="D60" s="402" t="s">
        <v>1571</v>
      </c>
      <c r="E60" s="402"/>
      <c r="F60" s="402"/>
      <c r="G60" s="402"/>
      <c r="H60" s="402"/>
      <c r="I60" s="402"/>
      <c r="J60" s="402"/>
      <c r="K60" s="269"/>
    </row>
    <row r="61" spans="2:11" s="1" customFormat="1" ht="15" customHeight="1">
      <c r="B61" s="268"/>
      <c r="C61" s="273"/>
      <c r="D61" s="402" t="s">
        <v>1572</v>
      </c>
      <c r="E61" s="402"/>
      <c r="F61" s="402"/>
      <c r="G61" s="402"/>
      <c r="H61" s="402"/>
      <c r="I61" s="402"/>
      <c r="J61" s="402"/>
      <c r="K61" s="269"/>
    </row>
    <row r="62" spans="2:11" s="1" customFormat="1" ht="15" customHeight="1">
      <c r="B62" s="268"/>
      <c r="C62" s="273"/>
      <c r="D62" s="404" t="s">
        <v>1573</v>
      </c>
      <c r="E62" s="404"/>
      <c r="F62" s="404"/>
      <c r="G62" s="404"/>
      <c r="H62" s="404"/>
      <c r="I62" s="404"/>
      <c r="J62" s="404"/>
      <c r="K62" s="269"/>
    </row>
    <row r="63" spans="2:11" s="1" customFormat="1" ht="15" customHeight="1">
      <c r="B63" s="268"/>
      <c r="C63" s="273"/>
      <c r="D63" s="402" t="s">
        <v>1574</v>
      </c>
      <c r="E63" s="402"/>
      <c r="F63" s="402"/>
      <c r="G63" s="402"/>
      <c r="H63" s="402"/>
      <c r="I63" s="402"/>
      <c r="J63" s="402"/>
      <c r="K63" s="269"/>
    </row>
    <row r="64" spans="2:11" s="1" customFormat="1" ht="12.75" customHeight="1">
      <c r="B64" s="268"/>
      <c r="C64" s="273"/>
      <c r="D64" s="273"/>
      <c r="E64" s="276"/>
      <c r="F64" s="273"/>
      <c r="G64" s="273"/>
      <c r="H64" s="273"/>
      <c r="I64" s="273"/>
      <c r="J64" s="273"/>
      <c r="K64" s="269"/>
    </row>
    <row r="65" spans="2:11" s="1" customFormat="1" ht="15" customHeight="1">
      <c r="B65" s="268"/>
      <c r="C65" s="273"/>
      <c r="D65" s="402" t="s">
        <v>1575</v>
      </c>
      <c r="E65" s="402"/>
      <c r="F65" s="402"/>
      <c r="G65" s="402"/>
      <c r="H65" s="402"/>
      <c r="I65" s="402"/>
      <c r="J65" s="402"/>
      <c r="K65" s="269"/>
    </row>
    <row r="66" spans="2:11" s="1" customFormat="1" ht="15" customHeight="1">
      <c r="B66" s="268"/>
      <c r="C66" s="273"/>
      <c r="D66" s="404" t="s">
        <v>1576</v>
      </c>
      <c r="E66" s="404"/>
      <c r="F66" s="404"/>
      <c r="G66" s="404"/>
      <c r="H66" s="404"/>
      <c r="I66" s="404"/>
      <c r="J66" s="404"/>
      <c r="K66" s="269"/>
    </row>
    <row r="67" spans="2:11" s="1" customFormat="1" ht="15" customHeight="1">
      <c r="B67" s="268"/>
      <c r="C67" s="273"/>
      <c r="D67" s="402" t="s">
        <v>1577</v>
      </c>
      <c r="E67" s="402"/>
      <c r="F67" s="402"/>
      <c r="G67" s="402"/>
      <c r="H67" s="402"/>
      <c r="I67" s="402"/>
      <c r="J67" s="402"/>
      <c r="K67" s="269"/>
    </row>
    <row r="68" spans="2:11" s="1" customFormat="1" ht="15" customHeight="1">
      <c r="B68" s="268"/>
      <c r="C68" s="273"/>
      <c r="D68" s="402" t="s">
        <v>1578</v>
      </c>
      <c r="E68" s="402"/>
      <c r="F68" s="402"/>
      <c r="G68" s="402"/>
      <c r="H68" s="402"/>
      <c r="I68" s="402"/>
      <c r="J68" s="402"/>
      <c r="K68" s="269"/>
    </row>
    <row r="69" spans="2:11" s="1" customFormat="1" ht="15" customHeight="1">
      <c r="B69" s="268"/>
      <c r="C69" s="273"/>
      <c r="D69" s="402" t="s">
        <v>1579</v>
      </c>
      <c r="E69" s="402"/>
      <c r="F69" s="402"/>
      <c r="G69" s="402"/>
      <c r="H69" s="402"/>
      <c r="I69" s="402"/>
      <c r="J69" s="402"/>
      <c r="K69" s="269"/>
    </row>
    <row r="70" spans="2:11" s="1" customFormat="1" ht="15" customHeight="1">
      <c r="B70" s="268"/>
      <c r="C70" s="273"/>
      <c r="D70" s="402" t="s">
        <v>1580</v>
      </c>
      <c r="E70" s="402"/>
      <c r="F70" s="402"/>
      <c r="G70" s="402"/>
      <c r="H70" s="402"/>
      <c r="I70" s="402"/>
      <c r="J70" s="402"/>
      <c r="K70" s="269"/>
    </row>
    <row r="71" spans="2:11" s="1" customFormat="1" ht="12.75" customHeight="1">
      <c r="B71" s="277"/>
      <c r="C71" s="278"/>
      <c r="D71" s="278"/>
      <c r="E71" s="278"/>
      <c r="F71" s="278"/>
      <c r="G71" s="278"/>
      <c r="H71" s="278"/>
      <c r="I71" s="278"/>
      <c r="J71" s="278"/>
      <c r="K71" s="279"/>
    </row>
    <row r="72" spans="2:11" s="1" customFormat="1" ht="18.75" customHeight="1">
      <c r="B72" s="280"/>
      <c r="C72" s="280"/>
      <c r="D72" s="280"/>
      <c r="E72" s="280"/>
      <c r="F72" s="280"/>
      <c r="G72" s="280"/>
      <c r="H72" s="280"/>
      <c r="I72" s="280"/>
      <c r="J72" s="280"/>
      <c r="K72" s="281"/>
    </row>
    <row r="73" spans="2:11" s="1" customFormat="1" ht="18.75" customHeight="1">
      <c r="B73" s="281"/>
      <c r="C73" s="281"/>
      <c r="D73" s="281"/>
      <c r="E73" s="281"/>
      <c r="F73" s="281"/>
      <c r="G73" s="281"/>
      <c r="H73" s="281"/>
      <c r="I73" s="281"/>
      <c r="J73" s="281"/>
      <c r="K73" s="281"/>
    </row>
    <row r="74" spans="2:11" s="1" customFormat="1" ht="7.5" customHeight="1">
      <c r="B74" s="282"/>
      <c r="C74" s="283"/>
      <c r="D74" s="283"/>
      <c r="E74" s="283"/>
      <c r="F74" s="283"/>
      <c r="G74" s="283"/>
      <c r="H74" s="283"/>
      <c r="I74" s="283"/>
      <c r="J74" s="283"/>
      <c r="K74" s="284"/>
    </row>
    <row r="75" spans="2:11" s="1" customFormat="1" ht="45" customHeight="1">
      <c r="B75" s="285"/>
      <c r="C75" s="397" t="s">
        <v>1581</v>
      </c>
      <c r="D75" s="397"/>
      <c r="E75" s="397"/>
      <c r="F75" s="397"/>
      <c r="G75" s="397"/>
      <c r="H75" s="397"/>
      <c r="I75" s="397"/>
      <c r="J75" s="397"/>
      <c r="K75" s="286"/>
    </row>
    <row r="76" spans="2:11" s="1" customFormat="1" ht="17.25" customHeight="1">
      <c r="B76" s="285"/>
      <c r="C76" s="287" t="s">
        <v>1582</v>
      </c>
      <c r="D76" s="287"/>
      <c r="E76" s="287"/>
      <c r="F76" s="287" t="s">
        <v>1583</v>
      </c>
      <c r="G76" s="288"/>
      <c r="H76" s="287" t="s">
        <v>54</v>
      </c>
      <c r="I76" s="287" t="s">
        <v>57</v>
      </c>
      <c r="J76" s="287" t="s">
        <v>1584</v>
      </c>
      <c r="K76" s="286"/>
    </row>
    <row r="77" spans="2:11" s="1" customFormat="1" ht="17.25" customHeight="1">
      <c r="B77" s="285"/>
      <c r="C77" s="289" t="s">
        <v>1585</v>
      </c>
      <c r="D77" s="289"/>
      <c r="E77" s="289"/>
      <c r="F77" s="290" t="s">
        <v>1586</v>
      </c>
      <c r="G77" s="291"/>
      <c r="H77" s="289"/>
      <c r="I77" s="289"/>
      <c r="J77" s="289" t="s">
        <v>1587</v>
      </c>
      <c r="K77" s="286"/>
    </row>
    <row r="78" spans="2:11" s="1" customFormat="1" ht="5.25" customHeight="1">
      <c r="B78" s="285"/>
      <c r="C78" s="292"/>
      <c r="D78" s="292"/>
      <c r="E78" s="292"/>
      <c r="F78" s="292"/>
      <c r="G78" s="293"/>
      <c r="H78" s="292"/>
      <c r="I78" s="292"/>
      <c r="J78" s="292"/>
      <c r="K78" s="286"/>
    </row>
    <row r="79" spans="2:11" s="1" customFormat="1" ht="15" customHeight="1">
      <c r="B79" s="285"/>
      <c r="C79" s="274" t="s">
        <v>53</v>
      </c>
      <c r="D79" s="294"/>
      <c r="E79" s="294"/>
      <c r="F79" s="295" t="s">
        <v>1588</v>
      </c>
      <c r="G79" s="296"/>
      <c r="H79" s="274" t="s">
        <v>1589</v>
      </c>
      <c r="I79" s="274" t="s">
        <v>1590</v>
      </c>
      <c r="J79" s="274">
        <v>20</v>
      </c>
      <c r="K79" s="286"/>
    </row>
    <row r="80" spans="2:11" s="1" customFormat="1" ht="15" customHeight="1">
      <c r="B80" s="285"/>
      <c r="C80" s="274" t="s">
        <v>1591</v>
      </c>
      <c r="D80" s="274"/>
      <c r="E80" s="274"/>
      <c r="F80" s="295" t="s">
        <v>1588</v>
      </c>
      <c r="G80" s="296"/>
      <c r="H80" s="274" t="s">
        <v>1592</v>
      </c>
      <c r="I80" s="274" t="s">
        <v>1590</v>
      </c>
      <c r="J80" s="274">
        <v>120</v>
      </c>
      <c r="K80" s="286"/>
    </row>
    <row r="81" spans="2:11" s="1" customFormat="1" ht="15" customHeight="1">
      <c r="B81" s="297"/>
      <c r="C81" s="274" t="s">
        <v>1593</v>
      </c>
      <c r="D81" s="274"/>
      <c r="E81" s="274"/>
      <c r="F81" s="295" t="s">
        <v>1594</v>
      </c>
      <c r="G81" s="296"/>
      <c r="H81" s="274" t="s">
        <v>1595</v>
      </c>
      <c r="I81" s="274" t="s">
        <v>1590</v>
      </c>
      <c r="J81" s="274">
        <v>50</v>
      </c>
      <c r="K81" s="286"/>
    </row>
    <row r="82" spans="2:11" s="1" customFormat="1" ht="15" customHeight="1">
      <c r="B82" s="297"/>
      <c r="C82" s="274" t="s">
        <v>1596</v>
      </c>
      <c r="D82" s="274"/>
      <c r="E82" s="274"/>
      <c r="F82" s="295" t="s">
        <v>1588</v>
      </c>
      <c r="G82" s="296"/>
      <c r="H82" s="274" t="s">
        <v>1597</v>
      </c>
      <c r="I82" s="274" t="s">
        <v>1598</v>
      </c>
      <c r="J82" s="274"/>
      <c r="K82" s="286"/>
    </row>
    <row r="83" spans="2:11" s="1" customFormat="1" ht="15" customHeight="1">
      <c r="B83" s="297"/>
      <c r="C83" s="298" t="s">
        <v>1599</v>
      </c>
      <c r="D83" s="298"/>
      <c r="E83" s="298"/>
      <c r="F83" s="299" t="s">
        <v>1594</v>
      </c>
      <c r="G83" s="298"/>
      <c r="H83" s="298" t="s">
        <v>1600</v>
      </c>
      <c r="I83" s="298" t="s">
        <v>1590</v>
      </c>
      <c r="J83" s="298">
        <v>15</v>
      </c>
      <c r="K83" s="286"/>
    </row>
    <row r="84" spans="2:11" s="1" customFormat="1" ht="15" customHeight="1">
      <c r="B84" s="297"/>
      <c r="C84" s="298" t="s">
        <v>1601</v>
      </c>
      <c r="D84" s="298"/>
      <c r="E84" s="298"/>
      <c r="F84" s="299" t="s">
        <v>1594</v>
      </c>
      <c r="G84" s="298"/>
      <c r="H84" s="298" t="s">
        <v>1602</v>
      </c>
      <c r="I84" s="298" t="s">
        <v>1590</v>
      </c>
      <c r="J84" s="298">
        <v>15</v>
      </c>
      <c r="K84" s="286"/>
    </row>
    <row r="85" spans="2:11" s="1" customFormat="1" ht="15" customHeight="1">
      <c r="B85" s="297"/>
      <c r="C85" s="298" t="s">
        <v>1603</v>
      </c>
      <c r="D85" s="298"/>
      <c r="E85" s="298"/>
      <c r="F85" s="299" t="s">
        <v>1594</v>
      </c>
      <c r="G85" s="298"/>
      <c r="H85" s="298" t="s">
        <v>1604</v>
      </c>
      <c r="I85" s="298" t="s">
        <v>1590</v>
      </c>
      <c r="J85" s="298">
        <v>20</v>
      </c>
      <c r="K85" s="286"/>
    </row>
    <row r="86" spans="2:11" s="1" customFormat="1" ht="15" customHeight="1">
      <c r="B86" s="297"/>
      <c r="C86" s="298" t="s">
        <v>1605</v>
      </c>
      <c r="D86" s="298"/>
      <c r="E86" s="298"/>
      <c r="F86" s="299" t="s">
        <v>1594</v>
      </c>
      <c r="G86" s="298"/>
      <c r="H86" s="298" t="s">
        <v>1606</v>
      </c>
      <c r="I86" s="298" t="s">
        <v>1590</v>
      </c>
      <c r="J86" s="298">
        <v>20</v>
      </c>
      <c r="K86" s="286"/>
    </row>
    <row r="87" spans="2:11" s="1" customFormat="1" ht="15" customHeight="1">
      <c r="B87" s="297"/>
      <c r="C87" s="274" t="s">
        <v>1607</v>
      </c>
      <c r="D87" s="274"/>
      <c r="E87" s="274"/>
      <c r="F87" s="295" t="s">
        <v>1594</v>
      </c>
      <c r="G87" s="296"/>
      <c r="H87" s="274" t="s">
        <v>1608</v>
      </c>
      <c r="I87" s="274" t="s">
        <v>1590</v>
      </c>
      <c r="J87" s="274">
        <v>50</v>
      </c>
      <c r="K87" s="286"/>
    </row>
    <row r="88" spans="2:11" s="1" customFormat="1" ht="15" customHeight="1">
      <c r="B88" s="297"/>
      <c r="C88" s="274" t="s">
        <v>1609</v>
      </c>
      <c r="D88" s="274"/>
      <c r="E88" s="274"/>
      <c r="F88" s="295" t="s">
        <v>1594</v>
      </c>
      <c r="G88" s="296"/>
      <c r="H88" s="274" t="s">
        <v>1610</v>
      </c>
      <c r="I88" s="274" t="s">
        <v>1590</v>
      </c>
      <c r="J88" s="274">
        <v>20</v>
      </c>
      <c r="K88" s="286"/>
    </row>
    <row r="89" spans="2:11" s="1" customFormat="1" ht="15" customHeight="1">
      <c r="B89" s="297"/>
      <c r="C89" s="274" t="s">
        <v>1611</v>
      </c>
      <c r="D89" s="274"/>
      <c r="E89" s="274"/>
      <c r="F89" s="295" t="s">
        <v>1594</v>
      </c>
      <c r="G89" s="296"/>
      <c r="H89" s="274" t="s">
        <v>1612</v>
      </c>
      <c r="I89" s="274" t="s">
        <v>1590</v>
      </c>
      <c r="J89" s="274">
        <v>20</v>
      </c>
      <c r="K89" s="286"/>
    </row>
    <row r="90" spans="2:11" s="1" customFormat="1" ht="15" customHeight="1">
      <c r="B90" s="297"/>
      <c r="C90" s="274" t="s">
        <v>1613</v>
      </c>
      <c r="D90" s="274"/>
      <c r="E90" s="274"/>
      <c r="F90" s="295" t="s">
        <v>1594</v>
      </c>
      <c r="G90" s="296"/>
      <c r="H90" s="274" t="s">
        <v>1614</v>
      </c>
      <c r="I90" s="274" t="s">
        <v>1590</v>
      </c>
      <c r="J90" s="274">
        <v>50</v>
      </c>
      <c r="K90" s="286"/>
    </row>
    <row r="91" spans="2:11" s="1" customFormat="1" ht="15" customHeight="1">
      <c r="B91" s="297"/>
      <c r="C91" s="274" t="s">
        <v>1615</v>
      </c>
      <c r="D91" s="274"/>
      <c r="E91" s="274"/>
      <c r="F91" s="295" t="s">
        <v>1594</v>
      </c>
      <c r="G91" s="296"/>
      <c r="H91" s="274" t="s">
        <v>1615</v>
      </c>
      <c r="I91" s="274" t="s">
        <v>1590</v>
      </c>
      <c r="J91" s="274">
        <v>50</v>
      </c>
      <c r="K91" s="286"/>
    </row>
    <row r="92" spans="2:11" s="1" customFormat="1" ht="15" customHeight="1">
      <c r="B92" s="297"/>
      <c r="C92" s="274" t="s">
        <v>1616</v>
      </c>
      <c r="D92" s="274"/>
      <c r="E92" s="274"/>
      <c r="F92" s="295" t="s">
        <v>1594</v>
      </c>
      <c r="G92" s="296"/>
      <c r="H92" s="274" t="s">
        <v>1617</v>
      </c>
      <c r="I92" s="274" t="s">
        <v>1590</v>
      </c>
      <c r="J92" s="274">
        <v>255</v>
      </c>
      <c r="K92" s="286"/>
    </row>
    <row r="93" spans="2:11" s="1" customFormat="1" ht="15" customHeight="1">
      <c r="B93" s="297"/>
      <c r="C93" s="274" t="s">
        <v>1618</v>
      </c>
      <c r="D93" s="274"/>
      <c r="E93" s="274"/>
      <c r="F93" s="295" t="s">
        <v>1588</v>
      </c>
      <c r="G93" s="296"/>
      <c r="H93" s="274" t="s">
        <v>1619</v>
      </c>
      <c r="I93" s="274" t="s">
        <v>1620</v>
      </c>
      <c r="J93" s="274"/>
      <c r="K93" s="286"/>
    </row>
    <row r="94" spans="2:11" s="1" customFormat="1" ht="15" customHeight="1">
      <c r="B94" s="297"/>
      <c r="C94" s="274" t="s">
        <v>1621</v>
      </c>
      <c r="D94" s="274"/>
      <c r="E94" s="274"/>
      <c r="F94" s="295" t="s">
        <v>1588</v>
      </c>
      <c r="G94" s="296"/>
      <c r="H94" s="274" t="s">
        <v>1622</v>
      </c>
      <c r="I94" s="274" t="s">
        <v>1623</v>
      </c>
      <c r="J94" s="274"/>
      <c r="K94" s="286"/>
    </row>
    <row r="95" spans="2:11" s="1" customFormat="1" ht="15" customHeight="1">
      <c r="B95" s="297"/>
      <c r="C95" s="274" t="s">
        <v>1624</v>
      </c>
      <c r="D95" s="274"/>
      <c r="E95" s="274"/>
      <c r="F95" s="295" t="s">
        <v>1588</v>
      </c>
      <c r="G95" s="296"/>
      <c r="H95" s="274" t="s">
        <v>1624</v>
      </c>
      <c r="I95" s="274" t="s">
        <v>1623</v>
      </c>
      <c r="J95" s="274"/>
      <c r="K95" s="286"/>
    </row>
    <row r="96" spans="2:11" s="1" customFormat="1" ht="15" customHeight="1">
      <c r="B96" s="297"/>
      <c r="C96" s="274" t="s">
        <v>38</v>
      </c>
      <c r="D96" s="274"/>
      <c r="E96" s="274"/>
      <c r="F96" s="295" t="s">
        <v>1588</v>
      </c>
      <c r="G96" s="296"/>
      <c r="H96" s="274" t="s">
        <v>1625</v>
      </c>
      <c r="I96" s="274" t="s">
        <v>1623</v>
      </c>
      <c r="J96" s="274"/>
      <c r="K96" s="286"/>
    </row>
    <row r="97" spans="2:11" s="1" customFormat="1" ht="15" customHeight="1">
      <c r="B97" s="297"/>
      <c r="C97" s="274" t="s">
        <v>48</v>
      </c>
      <c r="D97" s="274"/>
      <c r="E97" s="274"/>
      <c r="F97" s="295" t="s">
        <v>1588</v>
      </c>
      <c r="G97" s="296"/>
      <c r="H97" s="274" t="s">
        <v>1626</v>
      </c>
      <c r="I97" s="274" t="s">
        <v>1623</v>
      </c>
      <c r="J97" s="274"/>
      <c r="K97" s="286"/>
    </row>
    <row r="98" spans="2:11" s="1" customFormat="1" ht="15" customHeight="1">
      <c r="B98" s="300"/>
      <c r="C98" s="301"/>
      <c r="D98" s="301"/>
      <c r="E98" s="301"/>
      <c r="F98" s="301"/>
      <c r="G98" s="301"/>
      <c r="H98" s="301"/>
      <c r="I98" s="301"/>
      <c r="J98" s="301"/>
      <c r="K98" s="302"/>
    </row>
    <row r="99" spans="2:11" s="1" customFormat="1" ht="18.75" customHeight="1">
      <c r="B99" s="303"/>
      <c r="C99" s="304"/>
      <c r="D99" s="304"/>
      <c r="E99" s="304"/>
      <c r="F99" s="304"/>
      <c r="G99" s="304"/>
      <c r="H99" s="304"/>
      <c r="I99" s="304"/>
      <c r="J99" s="304"/>
      <c r="K99" s="303"/>
    </row>
    <row r="100" spans="2:11" s="1" customFormat="1" ht="18.75" customHeight="1">
      <c r="B100" s="281"/>
      <c r="C100" s="281"/>
      <c r="D100" s="281"/>
      <c r="E100" s="281"/>
      <c r="F100" s="281"/>
      <c r="G100" s="281"/>
      <c r="H100" s="281"/>
      <c r="I100" s="281"/>
      <c r="J100" s="281"/>
      <c r="K100" s="281"/>
    </row>
    <row r="101" spans="2:11" s="1" customFormat="1" ht="7.5" customHeight="1">
      <c r="B101" s="282"/>
      <c r="C101" s="283"/>
      <c r="D101" s="283"/>
      <c r="E101" s="283"/>
      <c r="F101" s="283"/>
      <c r="G101" s="283"/>
      <c r="H101" s="283"/>
      <c r="I101" s="283"/>
      <c r="J101" s="283"/>
      <c r="K101" s="284"/>
    </row>
    <row r="102" spans="2:11" s="1" customFormat="1" ht="45" customHeight="1">
      <c r="B102" s="285"/>
      <c r="C102" s="397" t="s">
        <v>1627</v>
      </c>
      <c r="D102" s="397"/>
      <c r="E102" s="397"/>
      <c r="F102" s="397"/>
      <c r="G102" s="397"/>
      <c r="H102" s="397"/>
      <c r="I102" s="397"/>
      <c r="J102" s="397"/>
      <c r="K102" s="286"/>
    </row>
    <row r="103" spans="2:11" s="1" customFormat="1" ht="17.25" customHeight="1">
      <c r="B103" s="285"/>
      <c r="C103" s="287" t="s">
        <v>1582</v>
      </c>
      <c r="D103" s="287"/>
      <c r="E103" s="287"/>
      <c r="F103" s="287" t="s">
        <v>1583</v>
      </c>
      <c r="G103" s="288"/>
      <c r="H103" s="287" t="s">
        <v>54</v>
      </c>
      <c r="I103" s="287" t="s">
        <v>57</v>
      </c>
      <c r="J103" s="287" t="s">
        <v>1584</v>
      </c>
      <c r="K103" s="286"/>
    </row>
    <row r="104" spans="2:11" s="1" customFormat="1" ht="17.25" customHeight="1">
      <c r="B104" s="285"/>
      <c r="C104" s="289" t="s">
        <v>1585</v>
      </c>
      <c r="D104" s="289"/>
      <c r="E104" s="289"/>
      <c r="F104" s="290" t="s">
        <v>1586</v>
      </c>
      <c r="G104" s="291"/>
      <c r="H104" s="289"/>
      <c r="I104" s="289"/>
      <c r="J104" s="289" t="s">
        <v>1587</v>
      </c>
      <c r="K104" s="286"/>
    </row>
    <row r="105" spans="2:11" s="1" customFormat="1" ht="5.25" customHeight="1">
      <c r="B105" s="285"/>
      <c r="C105" s="287"/>
      <c r="D105" s="287"/>
      <c r="E105" s="287"/>
      <c r="F105" s="287"/>
      <c r="G105" s="305"/>
      <c r="H105" s="287"/>
      <c r="I105" s="287"/>
      <c r="J105" s="287"/>
      <c r="K105" s="286"/>
    </row>
    <row r="106" spans="2:11" s="1" customFormat="1" ht="15" customHeight="1">
      <c r="B106" s="285"/>
      <c r="C106" s="274" t="s">
        <v>53</v>
      </c>
      <c r="D106" s="294"/>
      <c r="E106" s="294"/>
      <c r="F106" s="295" t="s">
        <v>1588</v>
      </c>
      <c r="G106" s="274"/>
      <c r="H106" s="274" t="s">
        <v>1628</v>
      </c>
      <c r="I106" s="274" t="s">
        <v>1590</v>
      </c>
      <c r="J106" s="274">
        <v>20</v>
      </c>
      <c r="K106" s="286"/>
    </row>
    <row r="107" spans="2:11" s="1" customFormat="1" ht="15" customHeight="1">
      <c r="B107" s="285"/>
      <c r="C107" s="274" t="s">
        <v>1591</v>
      </c>
      <c r="D107" s="274"/>
      <c r="E107" s="274"/>
      <c r="F107" s="295" t="s">
        <v>1588</v>
      </c>
      <c r="G107" s="274"/>
      <c r="H107" s="274" t="s">
        <v>1628</v>
      </c>
      <c r="I107" s="274" t="s">
        <v>1590</v>
      </c>
      <c r="J107" s="274">
        <v>120</v>
      </c>
      <c r="K107" s="286"/>
    </row>
    <row r="108" spans="2:11" s="1" customFormat="1" ht="15" customHeight="1">
      <c r="B108" s="297"/>
      <c r="C108" s="274" t="s">
        <v>1593</v>
      </c>
      <c r="D108" s="274"/>
      <c r="E108" s="274"/>
      <c r="F108" s="295" t="s">
        <v>1594</v>
      </c>
      <c r="G108" s="274"/>
      <c r="H108" s="274" t="s">
        <v>1628</v>
      </c>
      <c r="I108" s="274" t="s">
        <v>1590</v>
      </c>
      <c r="J108" s="274">
        <v>50</v>
      </c>
      <c r="K108" s="286"/>
    </row>
    <row r="109" spans="2:11" s="1" customFormat="1" ht="15" customHeight="1">
      <c r="B109" s="297"/>
      <c r="C109" s="274" t="s">
        <v>1596</v>
      </c>
      <c r="D109" s="274"/>
      <c r="E109" s="274"/>
      <c r="F109" s="295" t="s">
        <v>1588</v>
      </c>
      <c r="G109" s="274"/>
      <c r="H109" s="274" t="s">
        <v>1628</v>
      </c>
      <c r="I109" s="274" t="s">
        <v>1598</v>
      </c>
      <c r="J109" s="274"/>
      <c r="K109" s="286"/>
    </row>
    <row r="110" spans="2:11" s="1" customFormat="1" ht="15" customHeight="1">
      <c r="B110" s="297"/>
      <c r="C110" s="274" t="s">
        <v>1607</v>
      </c>
      <c r="D110" s="274"/>
      <c r="E110" s="274"/>
      <c r="F110" s="295" t="s">
        <v>1594</v>
      </c>
      <c r="G110" s="274"/>
      <c r="H110" s="274" t="s">
        <v>1628</v>
      </c>
      <c r="I110" s="274" t="s">
        <v>1590</v>
      </c>
      <c r="J110" s="274">
        <v>50</v>
      </c>
      <c r="K110" s="286"/>
    </row>
    <row r="111" spans="2:11" s="1" customFormat="1" ht="15" customHeight="1">
      <c r="B111" s="297"/>
      <c r="C111" s="274" t="s">
        <v>1615</v>
      </c>
      <c r="D111" s="274"/>
      <c r="E111" s="274"/>
      <c r="F111" s="295" t="s">
        <v>1594</v>
      </c>
      <c r="G111" s="274"/>
      <c r="H111" s="274" t="s">
        <v>1628</v>
      </c>
      <c r="I111" s="274" t="s">
        <v>1590</v>
      </c>
      <c r="J111" s="274">
        <v>50</v>
      </c>
      <c r="K111" s="286"/>
    </row>
    <row r="112" spans="2:11" s="1" customFormat="1" ht="15" customHeight="1">
      <c r="B112" s="297"/>
      <c r="C112" s="274" t="s">
        <v>1613</v>
      </c>
      <c r="D112" s="274"/>
      <c r="E112" s="274"/>
      <c r="F112" s="295" t="s">
        <v>1594</v>
      </c>
      <c r="G112" s="274"/>
      <c r="H112" s="274" t="s">
        <v>1628</v>
      </c>
      <c r="I112" s="274" t="s">
        <v>1590</v>
      </c>
      <c r="J112" s="274">
        <v>50</v>
      </c>
      <c r="K112" s="286"/>
    </row>
    <row r="113" spans="2:11" s="1" customFormat="1" ht="15" customHeight="1">
      <c r="B113" s="297"/>
      <c r="C113" s="274" t="s">
        <v>53</v>
      </c>
      <c r="D113" s="274"/>
      <c r="E113" s="274"/>
      <c r="F113" s="295" t="s">
        <v>1588</v>
      </c>
      <c r="G113" s="274"/>
      <c r="H113" s="274" t="s">
        <v>1629</v>
      </c>
      <c r="I113" s="274" t="s">
        <v>1590</v>
      </c>
      <c r="J113" s="274">
        <v>20</v>
      </c>
      <c r="K113" s="286"/>
    </row>
    <row r="114" spans="2:11" s="1" customFormat="1" ht="15" customHeight="1">
      <c r="B114" s="297"/>
      <c r="C114" s="274" t="s">
        <v>1630</v>
      </c>
      <c r="D114" s="274"/>
      <c r="E114" s="274"/>
      <c r="F114" s="295" t="s">
        <v>1588</v>
      </c>
      <c r="G114" s="274"/>
      <c r="H114" s="274" t="s">
        <v>1631</v>
      </c>
      <c r="I114" s="274" t="s">
        <v>1590</v>
      </c>
      <c r="J114" s="274">
        <v>120</v>
      </c>
      <c r="K114" s="286"/>
    </row>
    <row r="115" spans="2:11" s="1" customFormat="1" ht="15" customHeight="1">
      <c r="B115" s="297"/>
      <c r="C115" s="274" t="s">
        <v>38</v>
      </c>
      <c r="D115" s="274"/>
      <c r="E115" s="274"/>
      <c r="F115" s="295" t="s">
        <v>1588</v>
      </c>
      <c r="G115" s="274"/>
      <c r="H115" s="274" t="s">
        <v>1632</v>
      </c>
      <c r="I115" s="274" t="s">
        <v>1623</v>
      </c>
      <c r="J115" s="274"/>
      <c r="K115" s="286"/>
    </row>
    <row r="116" spans="2:11" s="1" customFormat="1" ht="15" customHeight="1">
      <c r="B116" s="297"/>
      <c r="C116" s="274" t="s">
        <v>48</v>
      </c>
      <c r="D116" s="274"/>
      <c r="E116" s="274"/>
      <c r="F116" s="295" t="s">
        <v>1588</v>
      </c>
      <c r="G116" s="274"/>
      <c r="H116" s="274" t="s">
        <v>1633</v>
      </c>
      <c r="I116" s="274" t="s">
        <v>1623</v>
      </c>
      <c r="J116" s="274"/>
      <c r="K116" s="286"/>
    </row>
    <row r="117" spans="2:11" s="1" customFormat="1" ht="15" customHeight="1">
      <c r="B117" s="297"/>
      <c r="C117" s="274" t="s">
        <v>57</v>
      </c>
      <c r="D117" s="274"/>
      <c r="E117" s="274"/>
      <c r="F117" s="295" t="s">
        <v>1588</v>
      </c>
      <c r="G117" s="274"/>
      <c r="H117" s="274" t="s">
        <v>1634</v>
      </c>
      <c r="I117" s="274" t="s">
        <v>1635</v>
      </c>
      <c r="J117" s="274"/>
      <c r="K117" s="286"/>
    </row>
    <row r="118" spans="2:11" s="1" customFormat="1" ht="15" customHeight="1">
      <c r="B118" s="300"/>
      <c r="C118" s="306"/>
      <c r="D118" s="306"/>
      <c r="E118" s="306"/>
      <c r="F118" s="306"/>
      <c r="G118" s="306"/>
      <c r="H118" s="306"/>
      <c r="I118" s="306"/>
      <c r="J118" s="306"/>
      <c r="K118" s="302"/>
    </row>
    <row r="119" spans="2:11" s="1" customFormat="1" ht="18.75" customHeight="1">
      <c r="B119" s="307"/>
      <c r="C119" s="308"/>
      <c r="D119" s="308"/>
      <c r="E119" s="308"/>
      <c r="F119" s="309"/>
      <c r="G119" s="308"/>
      <c r="H119" s="308"/>
      <c r="I119" s="308"/>
      <c r="J119" s="308"/>
      <c r="K119" s="307"/>
    </row>
    <row r="120" spans="2:11" s="1" customFormat="1" ht="18.75" customHeight="1">
      <c r="B120" s="281"/>
      <c r="C120" s="281"/>
      <c r="D120" s="281"/>
      <c r="E120" s="281"/>
      <c r="F120" s="281"/>
      <c r="G120" s="281"/>
      <c r="H120" s="281"/>
      <c r="I120" s="281"/>
      <c r="J120" s="281"/>
      <c r="K120" s="281"/>
    </row>
    <row r="121" spans="2:11" s="1" customFormat="1" ht="7.5" customHeight="1">
      <c r="B121" s="310"/>
      <c r="C121" s="311"/>
      <c r="D121" s="311"/>
      <c r="E121" s="311"/>
      <c r="F121" s="311"/>
      <c r="G121" s="311"/>
      <c r="H121" s="311"/>
      <c r="I121" s="311"/>
      <c r="J121" s="311"/>
      <c r="K121" s="312"/>
    </row>
    <row r="122" spans="2:11" s="1" customFormat="1" ht="45" customHeight="1">
      <c r="B122" s="313"/>
      <c r="C122" s="398" t="s">
        <v>1636</v>
      </c>
      <c r="D122" s="398"/>
      <c r="E122" s="398"/>
      <c r="F122" s="398"/>
      <c r="G122" s="398"/>
      <c r="H122" s="398"/>
      <c r="I122" s="398"/>
      <c r="J122" s="398"/>
      <c r="K122" s="314"/>
    </row>
    <row r="123" spans="2:11" s="1" customFormat="1" ht="17.25" customHeight="1">
      <c r="B123" s="315"/>
      <c r="C123" s="287" t="s">
        <v>1582</v>
      </c>
      <c r="D123" s="287"/>
      <c r="E123" s="287"/>
      <c r="F123" s="287" t="s">
        <v>1583</v>
      </c>
      <c r="G123" s="288"/>
      <c r="H123" s="287" t="s">
        <v>54</v>
      </c>
      <c r="I123" s="287" t="s">
        <v>57</v>
      </c>
      <c r="J123" s="287" t="s">
        <v>1584</v>
      </c>
      <c r="K123" s="316"/>
    </row>
    <row r="124" spans="2:11" s="1" customFormat="1" ht="17.25" customHeight="1">
      <c r="B124" s="315"/>
      <c r="C124" s="289" t="s">
        <v>1585</v>
      </c>
      <c r="D124" s="289"/>
      <c r="E124" s="289"/>
      <c r="F124" s="290" t="s">
        <v>1586</v>
      </c>
      <c r="G124" s="291"/>
      <c r="H124" s="289"/>
      <c r="I124" s="289"/>
      <c r="J124" s="289" t="s">
        <v>1587</v>
      </c>
      <c r="K124" s="316"/>
    </row>
    <row r="125" spans="2:11" s="1" customFormat="1" ht="5.25" customHeight="1">
      <c r="B125" s="317"/>
      <c r="C125" s="292"/>
      <c r="D125" s="292"/>
      <c r="E125" s="292"/>
      <c r="F125" s="292"/>
      <c r="G125" s="318"/>
      <c r="H125" s="292"/>
      <c r="I125" s="292"/>
      <c r="J125" s="292"/>
      <c r="K125" s="319"/>
    </row>
    <row r="126" spans="2:11" s="1" customFormat="1" ht="15" customHeight="1">
      <c r="B126" s="317"/>
      <c r="C126" s="274" t="s">
        <v>1591</v>
      </c>
      <c r="D126" s="294"/>
      <c r="E126" s="294"/>
      <c r="F126" s="295" t="s">
        <v>1588</v>
      </c>
      <c r="G126" s="274"/>
      <c r="H126" s="274" t="s">
        <v>1628</v>
      </c>
      <c r="I126" s="274" t="s">
        <v>1590</v>
      </c>
      <c r="J126" s="274">
        <v>120</v>
      </c>
      <c r="K126" s="320"/>
    </row>
    <row r="127" spans="2:11" s="1" customFormat="1" ht="15" customHeight="1">
      <c r="B127" s="317"/>
      <c r="C127" s="274" t="s">
        <v>1637</v>
      </c>
      <c r="D127" s="274"/>
      <c r="E127" s="274"/>
      <c r="F127" s="295" t="s">
        <v>1588</v>
      </c>
      <c r="G127" s="274"/>
      <c r="H127" s="274" t="s">
        <v>1638</v>
      </c>
      <c r="I127" s="274" t="s">
        <v>1590</v>
      </c>
      <c r="J127" s="274" t="s">
        <v>1639</v>
      </c>
      <c r="K127" s="320"/>
    </row>
    <row r="128" spans="2:11" s="1" customFormat="1" ht="15" customHeight="1">
      <c r="B128" s="317"/>
      <c r="C128" s="274" t="s">
        <v>85</v>
      </c>
      <c r="D128" s="274"/>
      <c r="E128" s="274"/>
      <c r="F128" s="295" t="s">
        <v>1588</v>
      </c>
      <c r="G128" s="274"/>
      <c r="H128" s="274" t="s">
        <v>1640</v>
      </c>
      <c r="I128" s="274" t="s">
        <v>1590</v>
      </c>
      <c r="J128" s="274" t="s">
        <v>1639</v>
      </c>
      <c r="K128" s="320"/>
    </row>
    <row r="129" spans="2:11" s="1" customFormat="1" ht="15" customHeight="1">
      <c r="B129" s="317"/>
      <c r="C129" s="274" t="s">
        <v>1599</v>
      </c>
      <c r="D129" s="274"/>
      <c r="E129" s="274"/>
      <c r="F129" s="295" t="s">
        <v>1594</v>
      </c>
      <c r="G129" s="274"/>
      <c r="H129" s="274" t="s">
        <v>1600</v>
      </c>
      <c r="I129" s="274" t="s">
        <v>1590</v>
      </c>
      <c r="J129" s="274">
        <v>15</v>
      </c>
      <c r="K129" s="320"/>
    </row>
    <row r="130" spans="2:11" s="1" customFormat="1" ht="15" customHeight="1">
      <c r="B130" s="317"/>
      <c r="C130" s="298" t="s">
        <v>1601</v>
      </c>
      <c r="D130" s="298"/>
      <c r="E130" s="298"/>
      <c r="F130" s="299" t="s">
        <v>1594</v>
      </c>
      <c r="G130" s="298"/>
      <c r="H130" s="298" t="s">
        <v>1602</v>
      </c>
      <c r="I130" s="298" t="s">
        <v>1590</v>
      </c>
      <c r="J130" s="298">
        <v>15</v>
      </c>
      <c r="K130" s="320"/>
    </row>
    <row r="131" spans="2:11" s="1" customFormat="1" ht="15" customHeight="1">
      <c r="B131" s="317"/>
      <c r="C131" s="298" t="s">
        <v>1603</v>
      </c>
      <c r="D131" s="298"/>
      <c r="E131" s="298"/>
      <c r="F131" s="299" t="s">
        <v>1594</v>
      </c>
      <c r="G131" s="298"/>
      <c r="H131" s="298" t="s">
        <v>1604</v>
      </c>
      <c r="I131" s="298" t="s">
        <v>1590</v>
      </c>
      <c r="J131" s="298">
        <v>20</v>
      </c>
      <c r="K131" s="320"/>
    </row>
    <row r="132" spans="2:11" s="1" customFormat="1" ht="15" customHeight="1">
      <c r="B132" s="317"/>
      <c r="C132" s="298" t="s">
        <v>1605</v>
      </c>
      <c r="D132" s="298"/>
      <c r="E132" s="298"/>
      <c r="F132" s="299" t="s">
        <v>1594</v>
      </c>
      <c r="G132" s="298"/>
      <c r="H132" s="298" t="s">
        <v>1606</v>
      </c>
      <c r="I132" s="298" t="s">
        <v>1590</v>
      </c>
      <c r="J132" s="298">
        <v>20</v>
      </c>
      <c r="K132" s="320"/>
    </row>
    <row r="133" spans="2:11" s="1" customFormat="1" ht="15" customHeight="1">
      <c r="B133" s="317"/>
      <c r="C133" s="274" t="s">
        <v>1593</v>
      </c>
      <c r="D133" s="274"/>
      <c r="E133" s="274"/>
      <c r="F133" s="295" t="s">
        <v>1594</v>
      </c>
      <c r="G133" s="274"/>
      <c r="H133" s="274" t="s">
        <v>1628</v>
      </c>
      <c r="I133" s="274" t="s">
        <v>1590</v>
      </c>
      <c r="J133" s="274">
        <v>50</v>
      </c>
      <c r="K133" s="320"/>
    </row>
    <row r="134" spans="2:11" s="1" customFormat="1" ht="15" customHeight="1">
      <c r="B134" s="317"/>
      <c r="C134" s="274" t="s">
        <v>1607</v>
      </c>
      <c r="D134" s="274"/>
      <c r="E134" s="274"/>
      <c r="F134" s="295" t="s">
        <v>1594</v>
      </c>
      <c r="G134" s="274"/>
      <c r="H134" s="274" t="s">
        <v>1628</v>
      </c>
      <c r="I134" s="274" t="s">
        <v>1590</v>
      </c>
      <c r="J134" s="274">
        <v>50</v>
      </c>
      <c r="K134" s="320"/>
    </row>
    <row r="135" spans="2:11" s="1" customFormat="1" ht="15" customHeight="1">
      <c r="B135" s="317"/>
      <c r="C135" s="274" t="s">
        <v>1613</v>
      </c>
      <c r="D135" s="274"/>
      <c r="E135" s="274"/>
      <c r="F135" s="295" t="s">
        <v>1594</v>
      </c>
      <c r="G135" s="274"/>
      <c r="H135" s="274" t="s">
        <v>1628</v>
      </c>
      <c r="I135" s="274" t="s">
        <v>1590</v>
      </c>
      <c r="J135" s="274">
        <v>50</v>
      </c>
      <c r="K135" s="320"/>
    </row>
    <row r="136" spans="2:11" s="1" customFormat="1" ht="15" customHeight="1">
      <c r="B136" s="317"/>
      <c r="C136" s="274" t="s">
        <v>1615</v>
      </c>
      <c r="D136" s="274"/>
      <c r="E136" s="274"/>
      <c r="F136" s="295" t="s">
        <v>1594</v>
      </c>
      <c r="G136" s="274"/>
      <c r="H136" s="274" t="s">
        <v>1628</v>
      </c>
      <c r="I136" s="274" t="s">
        <v>1590</v>
      </c>
      <c r="J136" s="274">
        <v>50</v>
      </c>
      <c r="K136" s="320"/>
    </row>
    <row r="137" spans="2:11" s="1" customFormat="1" ht="15" customHeight="1">
      <c r="B137" s="317"/>
      <c r="C137" s="274" t="s">
        <v>1616</v>
      </c>
      <c r="D137" s="274"/>
      <c r="E137" s="274"/>
      <c r="F137" s="295" t="s">
        <v>1594</v>
      </c>
      <c r="G137" s="274"/>
      <c r="H137" s="274" t="s">
        <v>1641</v>
      </c>
      <c r="I137" s="274" t="s">
        <v>1590</v>
      </c>
      <c r="J137" s="274">
        <v>255</v>
      </c>
      <c r="K137" s="320"/>
    </row>
    <row r="138" spans="2:11" s="1" customFormat="1" ht="15" customHeight="1">
      <c r="B138" s="317"/>
      <c r="C138" s="274" t="s">
        <v>1618</v>
      </c>
      <c r="D138" s="274"/>
      <c r="E138" s="274"/>
      <c r="F138" s="295" t="s">
        <v>1588</v>
      </c>
      <c r="G138" s="274"/>
      <c r="H138" s="274" t="s">
        <v>1642</v>
      </c>
      <c r="I138" s="274" t="s">
        <v>1620</v>
      </c>
      <c r="J138" s="274"/>
      <c r="K138" s="320"/>
    </row>
    <row r="139" spans="2:11" s="1" customFormat="1" ht="15" customHeight="1">
      <c r="B139" s="317"/>
      <c r="C139" s="274" t="s">
        <v>1621</v>
      </c>
      <c r="D139" s="274"/>
      <c r="E139" s="274"/>
      <c r="F139" s="295" t="s">
        <v>1588</v>
      </c>
      <c r="G139" s="274"/>
      <c r="H139" s="274" t="s">
        <v>1643</v>
      </c>
      <c r="I139" s="274" t="s">
        <v>1623</v>
      </c>
      <c r="J139" s="274"/>
      <c r="K139" s="320"/>
    </row>
    <row r="140" spans="2:11" s="1" customFormat="1" ht="15" customHeight="1">
      <c r="B140" s="317"/>
      <c r="C140" s="274" t="s">
        <v>1624</v>
      </c>
      <c r="D140" s="274"/>
      <c r="E140" s="274"/>
      <c r="F140" s="295" t="s">
        <v>1588</v>
      </c>
      <c r="G140" s="274"/>
      <c r="H140" s="274" t="s">
        <v>1624</v>
      </c>
      <c r="I140" s="274" t="s">
        <v>1623</v>
      </c>
      <c r="J140" s="274"/>
      <c r="K140" s="320"/>
    </row>
    <row r="141" spans="2:11" s="1" customFormat="1" ht="15" customHeight="1">
      <c r="B141" s="317"/>
      <c r="C141" s="274" t="s">
        <v>38</v>
      </c>
      <c r="D141" s="274"/>
      <c r="E141" s="274"/>
      <c r="F141" s="295" t="s">
        <v>1588</v>
      </c>
      <c r="G141" s="274"/>
      <c r="H141" s="274" t="s">
        <v>1644</v>
      </c>
      <c r="I141" s="274" t="s">
        <v>1623</v>
      </c>
      <c r="J141" s="274"/>
      <c r="K141" s="320"/>
    </row>
    <row r="142" spans="2:11" s="1" customFormat="1" ht="15" customHeight="1">
      <c r="B142" s="317"/>
      <c r="C142" s="274" t="s">
        <v>1645</v>
      </c>
      <c r="D142" s="274"/>
      <c r="E142" s="274"/>
      <c r="F142" s="295" t="s">
        <v>1588</v>
      </c>
      <c r="G142" s="274"/>
      <c r="H142" s="274" t="s">
        <v>1646</v>
      </c>
      <c r="I142" s="274" t="s">
        <v>1623</v>
      </c>
      <c r="J142" s="274"/>
      <c r="K142" s="320"/>
    </row>
    <row r="143" spans="2:11" s="1" customFormat="1" ht="15" customHeight="1">
      <c r="B143" s="321"/>
      <c r="C143" s="322"/>
      <c r="D143" s="322"/>
      <c r="E143" s="322"/>
      <c r="F143" s="322"/>
      <c r="G143" s="322"/>
      <c r="H143" s="322"/>
      <c r="I143" s="322"/>
      <c r="J143" s="322"/>
      <c r="K143" s="323"/>
    </row>
    <row r="144" spans="2:11" s="1" customFormat="1" ht="18.75" customHeight="1">
      <c r="B144" s="308"/>
      <c r="C144" s="308"/>
      <c r="D144" s="308"/>
      <c r="E144" s="308"/>
      <c r="F144" s="309"/>
      <c r="G144" s="308"/>
      <c r="H144" s="308"/>
      <c r="I144" s="308"/>
      <c r="J144" s="308"/>
      <c r="K144" s="308"/>
    </row>
    <row r="145" spans="2:11" s="1" customFormat="1" ht="18.75" customHeight="1">
      <c r="B145" s="281"/>
      <c r="C145" s="281"/>
      <c r="D145" s="281"/>
      <c r="E145" s="281"/>
      <c r="F145" s="281"/>
      <c r="G145" s="281"/>
      <c r="H145" s="281"/>
      <c r="I145" s="281"/>
      <c r="J145" s="281"/>
      <c r="K145" s="281"/>
    </row>
    <row r="146" spans="2:11" s="1" customFormat="1" ht="7.5" customHeight="1">
      <c r="B146" s="282"/>
      <c r="C146" s="283"/>
      <c r="D146" s="283"/>
      <c r="E146" s="283"/>
      <c r="F146" s="283"/>
      <c r="G146" s="283"/>
      <c r="H146" s="283"/>
      <c r="I146" s="283"/>
      <c r="J146" s="283"/>
      <c r="K146" s="284"/>
    </row>
    <row r="147" spans="2:11" s="1" customFormat="1" ht="45" customHeight="1">
      <c r="B147" s="285"/>
      <c r="C147" s="397" t="s">
        <v>1647</v>
      </c>
      <c r="D147" s="397"/>
      <c r="E147" s="397"/>
      <c r="F147" s="397"/>
      <c r="G147" s="397"/>
      <c r="H147" s="397"/>
      <c r="I147" s="397"/>
      <c r="J147" s="397"/>
      <c r="K147" s="286"/>
    </row>
    <row r="148" spans="2:11" s="1" customFormat="1" ht="17.25" customHeight="1">
      <c r="B148" s="285"/>
      <c r="C148" s="287" t="s">
        <v>1582</v>
      </c>
      <c r="D148" s="287"/>
      <c r="E148" s="287"/>
      <c r="F148" s="287" t="s">
        <v>1583</v>
      </c>
      <c r="G148" s="288"/>
      <c r="H148" s="287" t="s">
        <v>54</v>
      </c>
      <c r="I148" s="287" t="s">
        <v>57</v>
      </c>
      <c r="J148" s="287" t="s">
        <v>1584</v>
      </c>
      <c r="K148" s="286"/>
    </row>
    <row r="149" spans="2:11" s="1" customFormat="1" ht="17.25" customHeight="1">
      <c r="B149" s="285"/>
      <c r="C149" s="289" t="s">
        <v>1585</v>
      </c>
      <c r="D149" s="289"/>
      <c r="E149" s="289"/>
      <c r="F149" s="290" t="s">
        <v>1586</v>
      </c>
      <c r="G149" s="291"/>
      <c r="H149" s="289"/>
      <c r="I149" s="289"/>
      <c r="J149" s="289" t="s">
        <v>1587</v>
      </c>
      <c r="K149" s="286"/>
    </row>
    <row r="150" spans="2:11" s="1" customFormat="1" ht="5.25" customHeight="1">
      <c r="B150" s="297"/>
      <c r="C150" s="292"/>
      <c r="D150" s="292"/>
      <c r="E150" s="292"/>
      <c r="F150" s="292"/>
      <c r="G150" s="293"/>
      <c r="H150" s="292"/>
      <c r="I150" s="292"/>
      <c r="J150" s="292"/>
      <c r="K150" s="320"/>
    </row>
    <row r="151" spans="2:11" s="1" customFormat="1" ht="15" customHeight="1">
      <c r="B151" s="297"/>
      <c r="C151" s="324" t="s">
        <v>1591</v>
      </c>
      <c r="D151" s="274"/>
      <c r="E151" s="274"/>
      <c r="F151" s="325" t="s">
        <v>1588</v>
      </c>
      <c r="G151" s="274"/>
      <c r="H151" s="324" t="s">
        <v>1628</v>
      </c>
      <c r="I151" s="324" t="s">
        <v>1590</v>
      </c>
      <c r="J151" s="324">
        <v>120</v>
      </c>
      <c r="K151" s="320"/>
    </row>
    <row r="152" spans="2:11" s="1" customFormat="1" ht="15" customHeight="1">
      <c r="B152" s="297"/>
      <c r="C152" s="324" t="s">
        <v>1637</v>
      </c>
      <c r="D152" s="274"/>
      <c r="E152" s="274"/>
      <c r="F152" s="325" t="s">
        <v>1588</v>
      </c>
      <c r="G152" s="274"/>
      <c r="H152" s="324" t="s">
        <v>1648</v>
      </c>
      <c r="I152" s="324" t="s">
        <v>1590</v>
      </c>
      <c r="J152" s="324" t="s">
        <v>1639</v>
      </c>
      <c r="K152" s="320"/>
    </row>
    <row r="153" spans="2:11" s="1" customFormat="1" ht="15" customHeight="1">
      <c r="B153" s="297"/>
      <c r="C153" s="324" t="s">
        <v>85</v>
      </c>
      <c r="D153" s="274"/>
      <c r="E153" s="274"/>
      <c r="F153" s="325" t="s">
        <v>1588</v>
      </c>
      <c r="G153" s="274"/>
      <c r="H153" s="324" t="s">
        <v>1649</v>
      </c>
      <c r="I153" s="324" t="s">
        <v>1590</v>
      </c>
      <c r="J153" s="324" t="s">
        <v>1639</v>
      </c>
      <c r="K153" s="320"/>
    </row>
    <row r="154" spans="2:11" s="1" customFormat="1" ht="15" customHeight="1">
      <c r="B154" s="297"/>
      <c r="C154" s="324" t="s">
        <v>1593</v>
      </c>
      <c r="D154" s="274"/>
      <c r="E154" s="274"/>
      <c r="F154" s="325" t="s">
        <v>1594</v>
      </c>
      <c r="G154" s="274"/>
      <c r="H154" s="324" t="s">
        <v>1628</v>
      </c>
      <c r="I154" s="324" t="s">
        <v>1590</v>
      </c>
      <c r="J154" s="324">
        <v>50</v>
      </c>
      <c r="K154" s="320"/>
    </row>
    <row r="155" spans="2:11" s="1" customFormat="1" ht="15" customHeight="1">
      <c r="B155" s="297"/>
      <c r="C155" s="324" t="s">
        <v>1596</v>
      </c>
      <c r="D155" s="274"/>
      <c r="E155" s="274"/>
      <c r="F155" s="325" t="s">
        <v>1588</v>
      </c>
      <c r="G155" s="274"/>
      <c r="H155" s="324" t="s">
        <v>1628</v>
      </c>
      <c r="I155" s="324" t="s">
        <v>1598</v>
      </c>
      <c r="J155" s="324"/>
      <c r="K155" s="320"/>
    </row>
    <row r="156" spans="2:11" s="1" customFormat="1" ht="15" customHeight="1">
      <c r="B156" s="297"/>
      <c r="C156" s="324" t="s">
        <v>1607</v>
      </c>
      <c r="D156" s="274"/>
      <c r="E156" s="274"/>
      <c r="F156" s="325" t="s">
        <v>1594</v>
      </c>
      <c r="G156" s="274"/>
      <c r="H156" s="324" t="s">
        <v>1628</v>
      </c>
      <c r="I156" s="324" t="s">
        <v>1590</v>
      </c>
      <c r="J156" s="324">
        <v>50</v>
      </c>
      <c r="K156" s="320"/>
    </row>
    <row r="157" spans="2:11" s="1" customFormat="1" ht="15" customHeight="1">
      <c r="B157" s="297"/>
      <c r="C157" s="324" t="s">
        <v>1615</v>
      </c>
      <c r="D157" s="274"/>
      <c r="E157" s="274"/>
      <c r="F157" s="325" t="s">
        <v>1594</v>
      </c>
      <c r="G157" s="274"/>
      <c r="H157" s="324" t="s">
        <v>1628</v>
      </c>
      <c r="I157" s="324" t="s">
        <v>1590</v>
      </c>
      <c r="J157" s="324">
        <v>50</v>
      </c>
      <c r="K157" s="320"/>
    </row>
    <row r="158" spans="2:11" s="1" customFormat="1" ht="15" customHeight="1">
      <c r="B158" s="297"/>
      <c r="C158" s="324" t="s">
        <v>1613</v>
      </c>
      <c r="D158" s="274"/>
      <c r="E158" s="274"/>
      <c r="F158" s="325" t="s">
        <v>1594</v>
      </c>
      <c r="G158" s="274"/>
      <c r="H158" s="324" t="s">
        <v>1628</v>
      </c>
      <c r="I158" s="324" t="s">
        <v>1590</v>
      </c>
      <c r="J158" s="324">
        <v>50</v>
      </c>
      <c r="K158" s="320"/>
    </row>
    <row r="159" spans="2:11" s="1" customFormat="1" ht="15" customHeight="1">
      <c r="B159" s="297"/>
      <c r="C159" s="324" t="s">
        <v>99</v>
      </c>
      <c r="D159" s="274"/>
      <c r="E159" s="274"/>
      <c r="F159" s="325" t="s">
        <v>1588</v>
      </c>
      <c r="G159" s="274"/>
      <c r="H159" s="324" t="s">
        <v>1650</v>
      </c>
      <c r="I159" s="324" t="s">
        <v>1590</v>
      </c>
      <c r="J159" s="324" t="s">
        <v>1651</v>
      </c>
      <c r="K159" s="320"/>
    </row>
    <row r="160" spans="2:11" s="1" customFormat="1" ht="15" customHeight="1">
      <c r="B160" s="297"/>
      <c r="C160" s="324" t="s">
        <v>1652</v>
      </c>
      <c r="D160" s="274"/>
      <c r="E160" s="274"/>
      <c r="F160" s="325" t="s">
        <v>1588</v>
      </c>
      <c r="G160" s="274"/>
      <c r="H160" s="324" t="s">
        <v>1653</v>
      </c>
      <c r="I160" s="324" t="s">
        <v>1623</v>
      </c>
      <c r="J160" s="324"/>
      <c r="K160" s="320"/>
    </row>
    <row r="161" spans="2:11" s="1" customFormat="1" ht="15" customHeight="1">
      <c r="B161" s="326"/>
      <c r="C161" s="306"/>
      <c r="D161" s="306"/>
      <c r="E161" s="306"/>
      <c r="F161" s="306"/>
      <c r="G161" s="306"/>
      <c r="H161" s="306"/>
      <c r="I161" s="306"/>
      <c r="J161" s="306"/>
      <c r="K161" s="327"/>
    </row>
    <row r="162" spans="2:11" s="1" customFormat="1" ht="18.75" customHeight="1">
      <c r="B162" s="308"/>
      <c r="C162" s="318"/>
      <c r="D162" s="318"/>
      <c r="E162" s="318"/>
      <c r="F162" s="328"/>
      <c r="G162" s="318"/>
      <c r="H162" s="318"/>
      <c r="I162" s="318"/>
      <c r="J162" s="318"/>
      <c r="K162" s="308"/>
    </row>
    <row r="163" spans="2:11" s="1" customFormat="1" ht="18.75" customHeight="1">
      <c r="B163" s="281"/>
      <c r="C163" s="281"/>
      <c r="D163" s="281"/>
      <c r="E163" s="281"/>
      <c r="F163" s="281"/>
      <c r="G163" s="281"/>
      <c r="H163" s="281"/>
      <c r="I163" s="281"/>
      <c r="J163" s="281"/>
      <c r="K163" s="281"/>
    </row>
    <row r="164" spans="2:11" s="1" customFormat="1" ht="7.5" customHeight="1">
      <c r="B164" s="263"/>
      <c r="C164" s="264"/>
      <c r="D164" s="264"/>
      <c r="E164" s="264"/>
      <c r="F164" s="264"/>
      <c r="G164" s="264"/>
      <c r="H164" s="264"/>
      <c r="I164" s="264"/>
      <c r="J164" s="264"/>
      <c r="K164" s="265"/>
    </row>
    <row r="165" spans="2:11" s="1" customFormat="1" ht="45" customHeight="1">
      <c r="B165" s="266"/>
      <c r="C165" s="398" t="s">
        <v>1654</v>
      </c>
      <c r="D165" s="398"/>
      <c r="E165" s="398"/>
      <c r="F165" s="398"/>
      <c r="G165" s="398"/>
      <c r="H165" s="398"/>
      <c r="I165" s="398"/>
      <c r="J165" s="398"/>
      <c r="K165" s="267"/>
    </row>
    <row r="166" spans="2:11" s="1" customFormat="1" ht="17.25" customHeight="1">
      <c r="B166" s="266"/>
      <c r="C166" s="287" t="s">
        <v>1582</v>
      </c>
      <c r="D166" s="287"/>
      <c r="E166" s="287"/>
      <c r="F166" s="287" t="s">
        <v>1583</v>
      </c>
      <c r="G166" s="329"/>
      <c r="H166" s="330" t="s">
        <v>54</v>
      </c>
      <c r="I166" s="330" t="s">
        <v>57</v>
      </c>
      <c r="J166" s="287" t="s">
        <v>1584</v>
      </c>
      <c r="K166" s="267"/>
    </row>
    <row r="167" spans="2:11" s="1" customFormat="1" ht="17.25" customHeight="1">
      <c r="B167" s="268"/>
      <c r="C167" s="289" t="s">
        <v>1585</v>
      </c>
      <c r="D167" s="289"/>
      <c r="E167" s="289"/>
      <c r="F167" s="290" t="s">
        <v>1586</v>
      </c>
      <c r="G167" s="331"/>
      <c r="H167" s="332"/>
      <c r="I167" s="332"/>
      <c r="J167" s="289" t="s">
        <v>1587</v>
      </c>
      <c r="K167" s="269"/>
    </row>
    <row r="168" spans="2:11" s="1" customFormat="1" ht="5.25" customHeight="1">
      <c r="B168" s="297"/>
      <c r="C168" s="292"/>
      <c r="D168" s="292"/>
      <c r="E168" s="292"/>
      <c r="F168" s="292"/>
      <c r="G168" s="293"/>
      <c r="H168" s="292"/>
      <c r="I168" s="292"/>
      <c r="J168" s="292"/>
      <c r="K168" s="320"/>
    </row>
    <row r="169" spans="2:11" s="1" customFormat="1" ht="15" customHeight="1">
      <c r="B169" s="297"/>
      <c r="C169" s="274" t="s">
        <v>1591</v>
      </c>
      <c r="D169" s="274"/>
      <c r="E169" s="274"/>
      <c r="F169" s="295" t="s">
        <v>1588</v>
      </c>
      <c r="G169" s="274"/>
      <c r="H169" s="274" t="s">
        <v>1628</v>
      </c>
      <c r="I169" s="274" t="s">
        <v>1590</v>
      </c>
      <c r="J169" s="274">
        <v>120</v>
      </c>
      <c r="K169" s="320"/>
    </row>
    <row r="170" spans="2:11" s="1" customFormat="1" ht="15" customHeight="1">
      <c r="B170" s="297"/>
      <c r="C170" s="274" t="s">
        <v>1637</v>
      </c>
      <c r="D170" s="274"/>
      <c r="E170" s="274"/>
      <c r="F170" s="295" t="s">
        <v>1588</v>
      </c>
      <c r="G170" s="274"/>
      <c r="H170" s="274" t="s">
        <v>1638</v>
      </c>
      <c r="I170" s="274" t="s">
        <v>1590</v>
      </c>
      <c r="J170" s="274" t="s">
        <v>1639</v>
      </c>
      <c r="K170" s="320"/>
    </row>
    <row r="171" spans="2:11" s="1" customFormat="1" ht="15" customHeight="1">
      <c r="B171" s="297"/>
      <c r="C171" s="274" t="s">
        <v>85</v>
      </c>
      <c r="D171" s="274"/>
      <c r="E171" s="274"/>
      <c r="F171" s="295" t="s">
        <v>1588</v>
      </c>
      <c r="G171" s="274"/>
      <c r="H171" s="274" t="s">
        <v>1655</v>
      </c>
      <c r="I171" s="274" t="s">
        <v>1590</v>
      </c>
      <c r="J171" s="274" t="s">
        <v>1639</v>
      </c>
      <c r="K171" s="320"/>
    </row>
    <row r="172" spans="2:11" s="1" customFormat="1" ht="15" customHeight="1">
      <c r="B172" s="297"/>
      <c r="C172" s="274" t="s">
        <v>1593</v>
      </c>
      <c r="D172" s="274"/>
      <c r="E172" s="274"/>
      <c r="F172" s="295" t="s">
        <v>1594</v>
      </c>
      <c r="G172" s="274"/>
      <c r="H172" s="274" t="s">
        <v>1655</v>
      </c>
      <c r="I172" s="274" t="s">
        <v>1590</v>
      </c>
      <c r="J172" s="274">
        <v>50</v>
      </c>
      <c r="K172" s="320"/>
    </row>
    <row r="173" spans="2:11" s="1" customFormat="1" ht="15" customHeight="1">
      <c r="B173" s="297"/>
      <c r="C173" s="274" t="s">
        <v>1596</v>
      </c>
      <c r="D173" s="274"/>
      <c r="E173" s="274"/>
      <c r="F173" s="295" t="s">
        <v>1588</v>
      </c>
      <c r="G173" s="274"/>
      <c r="H173" s="274" t="s">
        <v>1655</v>
      </c>
      <c r="I173" s="274" t="s">
        <v>1598</v>
      </c>
      <c r="J173" s="274"/>
      <c r="K173" s="320"/>
    </row>
    <row r="174" spans="2:11" s="1" customFormat="1" ht="15" customHeight="1">
      <c r="B174" s="297"/>
      <c r="C174" s="274" t="s">
        <v>1607</v>
      </c>
      <c r="D174" s="274"/>
      <c r="E174" s="274"/>
      <c r="F174" s="295" t="s">
        <v>1594</v>
      </c>
      <c r="G174" s="274"/>
      <c r="H174" s="274" t="s">
        <v>1655</v>
      </c>
      <c r="I174" s="274" t="s">
        <v>1590</v>
      </c>
      <c r="J174" s="274">
        <v>50</v>
      </c>
      <c r="K174" s="320"/>
    </row>
    <row r="175" spans="2:11" s="1" customFormat="1" ht="15" customHeight="1">
      <c r="B175" s="297"/>
      <c r="C175" s="274" t="s">
        <v>1615</v>
      </c>
      <c r="D175" s="274"/>
      <c r="E175" s="274"/>
      <c r="F175" s="295" t="s">
        <v>1594</v>
      </c>
      <c r="G175" s="274"/>
      <c r="H175" s="274" t="s">
        <v>1655</v>
      </c>
      <c r="I175" s="274" t="s">
        <v>1590</v>
      </c>
      <c r="J175" s="274">
        <v>50</v>
      </c>
      <c r="K175" s="320"/>
    </row>
    <row r="176" spans="2:11" s="1" customFormat="1" ht="15" customHeight="1">
      <c r="B176" s="297"/>
      <c r="C176" s="274" t="s">
        <v>1613</v>
      </c>
      <c r="D176" s="274"/>
      <c r="E176" s="274"/>
      <c r="F176" s="295" t="s">
        <v>1594</v>
      </c>
      <c r="G176" s="274"/>
      <c r="H176" s="274" t="s">
        <v>1655</v>
      </c>
      <c r="I176" s="274" t="s">
        <v>1590</v>
      </c>
      <c r="J176" s="274">
        <v>50</v>
      </c>
      <c r="K176" s="320"/>
    </row>
    <row r="177" spans="2:11" s="1" customFormat="1" ht="15" customHeight="1">
      <c r="B177" s="297"/>
      <c r="C177" s="274" t="s">
        <v>132</v>
      </c>
      <c r="D177" s="274"/>
      <c r="E177" s="274"/>
      <c r="F177" s="295" t="s">
        <v>1588</v>
      </c>
      <c r="G177" s="274"/>
      <c r="H177" s="274" t="s">
        <v>1656</v>
      </c>
      <c r="I177" s="274" t="s">
        <v>1657</v>
      </c>
      <c r="J177" s="274"/>
      <c r="K177" s="320"/>
    </row>
    <row r="178" spans="2:11" s="1" customFormat="1" ht="15" customHeight="1">
      <c r="B178" s="297"/>
      <c r="C178" s="274" t="s">
        <v>57</v>
      </c>
      <c r="D178" s="274"/>
      <c r="E178" s="274"/>
      <c r="F178" s="295" t="s">
        <v>1588</v>
      </c>
      <c r="G178" s="274"/>
      <c r="H178" s="274" t="s">
        <v>1658</v>
      </c>
      <c r="I178" s="274" t="s">
        <v>1659</v>
      </c>
      <c r="J178" s="274">
        <v>1</v>
      </c>
      <c r="K178" s="320"/>
    </row>
    <row r="179" spans="2:11" s="1" customFormat="1" ht="15" customHeight="1">
      <c r="B179" s="297"/>
      <c r="C179" s="274" t="s">
        <v>53</v>
      </c>
      <c r="D179" s="274"/>
      <c r="E179" s="274"/>
      <c r="F179" s="295" t="s">
        <v>1588</v>
      </c>
      <c r="G179" s="274"/>
      <c r="H179" s="274" t="s">
        <v>1660</v>
      </c>
      <c r="I179" s="274" t="s">
        <v>1590</v>
      </c>
      <c r="J179" s="274">
        <v>20</v>
      </c>
      <c r="K179" s="320"/>
    </row>
    <row r="180" spans="2:11" s="1" customFormat="1" ht="15" customHeight="1">
      <c r="B180" s="297"/>
      <c r="C180" s="274" t="s">
        <v>54</v>
      </c>
      <c r="D180" s="274"/>
      <c r="E180" s="274"/>
      <c r="F180" s="295" t="s">
        <v>1588</v>
      </c>
      <c r="G180" s="274"/>
      <c r="H180" s="274" t="s">
        <v>1661</v>
      </c>
      <c r="I180" s="274" t="s">
        <v>1590</v>
      </c>
      <c r="J180" s="274">
        <v>255</v>
      </c>
      <c r="K180" s="320"/>
    </row>
    <row r="181" spans="2:11" s="1" customFormat="1" ht="15" customHeight="1">
      <c r="B181" s="297"/>
      <c r="C181" s="274" t="s">
        <v>133</v>
      </c>
      <c r="D181" s="274"/>
      <c r="E181" s="274"/>
      <c r="F181" s="295" t="s">
        <v>1588</v>
      </c>
      <c r="G181" s="274"/>
      <c r="H181" s="274" t="s">
        <v>1552</v>
      </c>
      <c r="I181" s="274" t="s">
        <v>1590</v>
      </c>
      <c r="J181" s="274">
        <v>10</v>
      </c>
      <c r="K181" s="320"/>
    </row>
    <row r="182" spans="2:11" s="1" customFormat="1" ht="15" customHeight="1">
      <c r="B182" s="297"/>
      <c r="C182" s="274" t="s">
        <v>134</v>
      </c>
      <c r="D182" s="274"/>
      <c r="E182" s="274"/>
      <c r="F182" s="295" t="s">
        <v>1588</v>
      </c>
      <c r="G182" s="274"/>
      <c r="H182" s="274" t="s">
        <v>1662</v>
      </c>
      <c r="I182" s="274" t="s">
        <v>1623</v>
      </c>
      <c r="J182" s="274"/>
      <c r="K182" s="320"/>
    </row>
    <row r="183" spans="2:11" s="1" customFormat="1" ht="15" customHeight="1">
      <c r="B183" s="297"/>
      <c r="C183" s="274" t="s">
        <v>1663</v>
      </c>
      <c r="D183" s="274"/>
      <c r="E183" s="274"/>
      <c r="F183" s="295" t="s">
        <v>1588</v>
      </c>
      <c r="G183" s="274"/>
      <c r="H183" s="274" t="s">
        <v>1664</v>
      </c>
      <c r="I183" s="274" t="s">
        <v>1623</v>
      </c>
      <c r="J183" s="274"/>
      <c r="K183" s="320"/>
    </row>
    <row r="184" spans="2:11" s="1" customFormat="1" ht="15" customHeight="1">
      <c r="B184" s="297"/>
      <c r="C184" s="274" t="s">
        <v>1652</v>
      </c>
      <c r="D184" s="274"/>
      <c r="E184" s="274"/>
      <c r="F184" s="295" t="s">
        <v>1588</v>
      </c>
      <c r="G184" s="274"/>
      <c r="H184" s="274" t="s">
        <v>1665</v>
      </c>
      <c r="I184" s="274" t="s">
        <v>1623</v>
      </c>
      <c r="J184" s="274"/>
      <c r="K184" s="320"/>
    </row>
    <row r="185" spans="2:11" s="1" customFormat="1" ht="15" customHeight="1">
      <c r="B185" s="297"/>
      <c r="C185" s="274" t="s">
        <v>136</v>
      </c>
      <c r="D185" s="274"/>
      <c r="E185" s="274"/>
      <c r="F185" s="295" t="s">
        <v>1594</v>
      </c>
      <c r="G185" s="274"/>
      <c r="H185" s="274" t="s">
        <v>1666</v>
      </c>
      <c r="I185" s="274" t="s">
        <v>1590</v>
      </c>
      <c r="J185" s="274">
        <v>50</v>
      </c>
      <c r="K185" s="320"/>
    </row>
    <row r="186" spans="2:11" s="1" customFormat="1" ht="15" customHeight="1">
      <c r="B186" s="297"/>
      <c r="C186" s="274" t="s">
        <v>1667</v>
      </c>
      <c r="D186" s="274"/>
      <c r="E186" s="274"/>
      <c r="F186" s="295" t="s">
        <v>1594</v>
      </c>
      <c r="G186" s="274"/>
      <c r="H186" s="274" t="s">
        <v>1668</v>
      </c>
      <c r="I186" s="274" t="s">
        <v>1669</v>
      </c>
      <c r="J186" s="274"/>
      <c r="K186" s="320"/>
    </row>
    <row r="187" spans="2:11" s="1" customFormat="1" ht="15" customHeight="1">
      <c r="B187" s="297"/>
      <c r="C187" s="274" t="s">
        <v>1670</v>
      </c>
      <c r="D187" s="274"/>
      <c r="E187" s="274"/>
      <c r="F187" s="295" t="s">
        <v>1594</v>
      </c>
      <c r="G187" s="274"/>
      <c r="H187" s="274" t="s">
        <v>1671</v>
      </c>
      <c r="I187" s="274" t="s">
        <v>1669</v>
      </c>
      <c r="J187" s="274"/>
      <c r="K187" s="320"/>
    </row>
    <row r="188" spans="2:11" s="1" customFormat="1" ht="15" customHeight="1">
      <c r="B188" s="297"/>
      <c r="C188" s="274" t="s">
        <v>1672</v>
      </c>
      <c r="D188" s="274"/>
      <c r="E188" s="274"/>
      <c r="F188" s="295" t="s">
        <v>1594</v>
      </c>
      <c r="G188" s="274"/>
      <c r="H188" s="274" t="s">
        <v>1673</v>
      </c>
      <c r="I188" s="274" t="s">
        <v>1669</v>
      </c>
      <c r="J188" s="274"/>
      <c r="K188" s="320"/>
    </row>
    <row r="189" spans="2:11" s="1" customFormat="1" ht="15" customHeight="1">
      <c r="B189" s="297"/>
      <c r="C189" s="333" t="s">
        <v>1674</v>
      </c>
      <c r="D189" s="274"/>
      <c r="E189" s="274"/>
      <c r="F189" s="295" t="s">
        <v>1594</v>
      </c>
      <c r="G189" s="274"/>
      <c r="H189" s="274" t="s">
        <v>1675</v>
      </c>
      <c r="I189" s="274" t="s">
        <v>1676</v>
      </c>
      <c r="J189" s="334" t="s">
        <v>1677</v>
      </c>
      <c r="K189" s="320"/>
    </row>
    <row r="190" spans="2:11" s="1" customFormat="1" ht="15" customHeight="1">
      <c r="B190" s="297"/>
      <c r="C190" s="333" t="s">
        <v>42</v>
      </c>
      <c r="D190" s="274"/>
      <c r="E190" s="274"/>
      <c r="F190" s="295" t="s">
        <v>1588</v>
      </c>
      <c r="G190" s="274"/>
      <c r="H190" s="271" t="s">
        <v>1678</v>
      </c>
      <c r="I190" s="274" t="s">
        <v>1679</v>
      </c>
      <c r="J190" s="274"/>
      <c r="K190" s="320"/>
    </row>
    <row r="191" spans="2:11" s="1" customFormat="1" ht="15" customHeight="1">
      <c r="B191" s="297"/>
      <c r="C191" s="333" t="s">
        <v>1680</v>
      </c>
      <c r="D191" s="274"/>
      <c r="E191" s="274"/>
      <c r="F191" s="295" t="s">
        <v>1588</v>
      </c>
      <c r="G191" s="274"/>
      <c r="H191" s="274" t="s">
        <v>1681</v>
      </c>
      <c r="I191" s="274" t="s">
        <v>1623</v>
      </c>
      <c r="J191" s="274"/>
      <c r="K191" s="320"/>
    </row>
    <row r="192" spans="2:11" s="1" customFormat="1" ht="15" customHeight="1">
      <c r="B192" s="297"/>
      <c r="C192" s="333" t="s">
        <v>1682</v>
      </c>
      <c r="D192" s="274"/>
      <c r="E192" s="274"/>
      <c r="F192" s="295" t="s">
        <v>1588</v>
      </c>
      <c r="G192" s="274"/>
      <c r="H192" s="274" t="s">
        <v>1683</v>
      </c>
      <c r="I192" s="274" t="s">
        <v>1623</v>
      </c>
      <c r="J192" s="274"/>
      <c r="K192" s="320"/>
    </row>
    <row r="193" spans="2:11" s="1" customFormat="1" ht="15" customHeight="1">
      <c r="B193" s="297"/>
      <c r="C193" s="333" t="s">
        <v>1684</v>
      </c>
      <c r="D193" s="274"/>
      <c r="E193" s="274"/>
      <c r="F193" s="295" t="s">
        <v>1594</v>
      </c>
      <c r="G193" s="274"/>
      <c r="H193" s="274" t="s">
        <v>1685</v>
      </c>
      <c r="I193" s="274" t="s">
        <v>1623</v>
      </c>
      <c r="J193" s="274"/>
      <c r="K193" s="320"/>
    </row>
    <row r="194" spans="2:11" s="1" customFormat="1" ht="15" customHeight="1">
      <c r="B194" s="326"/>
      <c r="C194" s="335"/>
      <c r="D194" s="306"/>
      <c r="E194" s="306"/>
      <c r="F194" s="306"/>
      <c r="G194" s="306"/>
      <c r="H194" s="306"/>
      <c r="I194" s="306"/>
      <c r="J194" s="306"/>
      <c r="K194" s="327"/>
    </row>
    <row r="195" spans="2:11" s="1" customFormat="1" ht="18.75" customHeight="1">
      <c r="B195" s="308"/>
      <c r="C195" s="318"/>
      <c r="D195" s="318"/>
      <c r="E195" s="318"/>
      <c r="F195" s="328"/>
      <c r="G195" s="318"/>
      <c r="H195" s="318"/>
      <c r="I195" s="318"/>
      <c r="J195" s="318"/>
      <c r="K195" s="308"/>
    </row>
    <row r="196" spans="2:11" s="1" customFormat="1" ht="18.75" customHeight="1">
      <c r="B196" s="308"/>
      <c r="C196" s="318"/>
      <c r="D196" s="318"/>
      <c r="E196" s="318"/>
      <c r="F196" s="328"/>
      <c r="G196" s="318"/>
      <c r="H196" s="318"/>
      <c r="I196" s="318"/>
      <c r="J196" s="318"/>
      <c r="K196" s="308"/>
    </row>
    <row r="197" spans="2:11" s="1" customFormat="1" ht="18.75" customHeight="1">
      <c r="B197" s="281"/>
      <c r="C197" s="281"/>
      <c r="D197" s="281"/>
      <c r="E197" s="281"/>
      <c r="F197" s="281"/>
      <c r="G197" s="281"/>
      <c r="H197" s="281"/>
      <c r="I197" s="281"/>
      <c r="J197" s="281"/>
      <c r="K197" s="281"/>
    </row>
    <row r="198" spans="2:11" s="1" customFormat="1" ht="13.5">
      <c r="B198" s="263"/>
      <c r="C198" s="264"/>
      <c r="D198" s="264"/>
      <c r="E198" s="264"/>
      <c r="F198" s="264"/>
      <c r="G198" s="264"/>
      <c r="H198" s="264"/>
      <c r="I198" s="264"/>
      <c r="J198" s="264"/>
      <c r="K198" s="265"/>
    </row>
    <row r="199" spans="2:11" s="1" customFormat="1" ht="21">
      <c r="B199" s="266"/>
      <c r="C199" s="398" t="s">
        <v>1686</v>
      </c>
      <c r="D199" s="398"/>
      <c r="E199" s="398"/>
      <c r="F199" s="398"/>
      <c r="G199" s="398"/>
      <c r="H199" s="398"/>
      <c r="I199" s="398"/>
      <c r="J199" s="398"/>
      <c r="K199" s="267"/>
    </row>
    <row r="200" spans="2:11" s="1" customFormat="1" ht="25.5" customHeight="1">
      <c r="B200" s="266"/>
      <c r="C200" s="336" t="s">
        <v>1687</v>
      </c>
      <c r="D200" s="336"/>
      <c r="E200" s="336"/>
      <c r="F200" s="336" t="s">
        <v>1688</v>
      </c>
      <c r="G200" s="337"/>
      <c r="H200" s="399" t="s">
        <v>1689</v>
      </c>
      <c r="I200" s="399"/>
      <c r="J200" s="399"/>
      <c r="K200" s="267"/>
    </row>
    <row r="201" spans="2:11" s="1" customFormat="1" ht="5.25" customHeight="1">
      <c r="B201" s="297"/>
      <c r="C201" s="292"/>
      <c r="D201" s="292"/>
      <c r="E201" s="292"/>
      <c r="F201" s="292"/>
      <c r="G201" s="318"/>
      <c r="H201" s="292"/>
      <c r="I201" s="292"/>
      <c r="J201" s="292"/>
      <c r="K201" s="320"/>
    </row>
    <row r="202" spans="2:11" s="1" customFormat="1" ht="15" customHeight="1">
      <c r="B202" s="297"/>
      <c r="C202" s="274" t="s">
        <v>1679</v>
      </c>
      <c r="D202" s="274"/>
      <c r="E202" s="274"/>
      <c r="F202" s="295" t="s">
        <v>43</v>
      </c>
      <c r="G202" s="274"/>
      <c r="H202" s="400" t="s">
        <v>1690</v>
      </c>
      <c r="I202" s="400"/>
      <c r="J202" s="400"/>
      <c r="K202" s="320"/>
    </row>
    <row r="203" spans="2:11" s="1" customFormat="1" ht="15" customHeight="1">
      <c r="B203" s="297"/>
      <c r="C203" s="274"/>
      <c r="D203" s="274"/>
      <c r="E203" s="274"/>
      <c r="F203" s="295" t="s">
        <v>44</v>
      </c>
      <c r="G203" s="274"/>
      <c r="H203" s="400" t="s">
        <v>1691</v>
      </c>
      <c r="I203" s="400"/>
      <c r="J203" s="400"/>
      <c r="K203" s="320"/>
    </row>
    <row r="204" spans="2:11" s="1" customFormat="1" ht="15" customHeight="1">
      <c r="B204" s="297"/>
      <c r="C204" s="274"/>
      <c r="D204" s="274"/>
      <c r="E204" s="274"/>
      <c r="F204" s="295" t="s">
        <v>47</v>
      </c>
      <c r="G204" s="274"/>
      <c r="H204" s="400" t="s">
        <v>1692</v>
      </c>
      <c r="I204" s="400"/>
      <c r="J204" s="400"/>
      <c r="K204" s="320"/>
    </row>
    <row r="205" spans="2:11" s="1" customFormat="1" ht="15" customHeight="1">
      <c r="B205" s="297"/>
      <c r="C205" s="274"/>
      <c r="D205" s="274"/>
      <c r="E205" s="274"/>
      <c r="F205" s="295" t="s">
        <v>45</v>
      </c>
      <c r="G205" s="274"/>
      <c r="H205" s="400" t="s">
        <v>1693</v>
      </c>
      <c r="I205" s="400"/>
      <c r="J205" s="400"/>
      <c r="K205" s="320"/>
    </row>
    <row r="206" spans="2:11" s="1" customFormat="1" ht="15" customHeight="1">
      <c r="B206" s="297"/>
      <c r="C206" s="274"/>
      <c r="D206" s="274"/>
      <c r="E206" s="274"/>
      <c r="F206" s="295" t="s">
        <v>46</v>
      </c>
      <c r="G206" s="274"/>
      <c r="H206" s="400" t="s">
        <v>1694</v>
      </c>
      <c r="I206" s="400"/>
      <c r="J206" s="400"/>
      <c r="K206" s="320"/>
    </row>
    <row r="207" spans="2:11" s="1" customFormat="1" ht="15" customHeight="1">
      <c r="B207" s="297"/>
      <c r="C207" s="274"/>
      <c r="D207" s="274"/>
      <c r="E207" s="274"/>
      <c r="F207" s="295"/>
      <c r="G207" s="274"/>
      <c r="H207" s="274"/>
      <c r="I207" s="274"/>
      <c r="J207" s="274"/>
      <c r="K207" s="320"/>
    </row>
    <row r="208" spans="2:11" s="1" customFormat="1" ht="15" customHeight="1">
      <c r="B208" s="297"/>
      <c r="C208" s="274" t="s">
        <v>1635</v>
      </c>
      <c r="D208" s="274"/>
      <c r="E208" s="274"/>
      <c r="F208" s="295" t="s">
        <v>78</v>
      </c>
      <c r="G208" s="274"/>
      <c r="H208" s="400" t="s">
        <v>1695</v>
      </c>
      <c r="I208" s="400"/>
      <c r="J208" s="400"/>
      <c r="K208" s="320"/>
    </row>
    <row r="209" spans="2:11" s="1" customFormat="1" ht="15" customHeight="1">
      <c r="B209" s="297"/>
      <c r="C209" s="274"/>
      <c r="D209" s="274"/>
      <c r="E209" s="274"/>
      <c r="F209" s="295" t="s">
        <v>1531</v>
      </c>
      <c r="G209" s="274"/>
      <c r="H209" s="400" t="s">
        <v>1532</v>
      </c>
      <c r="I209" s="400"/>
      <c r="J209" s="400"/>
      <c r="K209" s="320"/>
    </row>
    <row r="210" spans="2:11" s="1" customFormat="1" ht="15" customHeight="1">
      <c r="B210" s="297"/>
      <c r="C210" s="274"/>
      <c r="D210" s="274"/>
      <c r="E210" s="274"/>
      <c r="F210" s="295" t="s">
        <v>1529</v>
      </c>
      <c r="G210" s="274"/>
      <c r="H210" s="400" t="s">
        <v>1696</v>
      </c>
      <c r="I210" s="400"/>
      <c r="J210" s="400"/>
      <c r="K210" s="320"/>
    </row>
    <row r="211" spans="2:11" s="1" customFormat="1" ht="15" customHeight="1">
      <c r="B211" s="338"/>
      <c r="C211" s="274"/>
      <c r="D211" s="274"/>
      <c r="E211" s="274"/>
      <c r="F211" s="295" t="s">
        <v>1533</v>
      </c>
      <c r="G211" s="333"/>
      <c r="H211" s="401" t="s">
        <v>1534</v>
      </c>
      <c r="I211" s="401"/>
      <c r="J211" s="401"/>
      <c r="K211" s="339"/>
    </row>
    <row r="212" spans="2:11" s="1" customFormat="1" ht="15" customHeight="1">
      <c r="B212" s="338"/>
      <c r="C212" s="274"/>
      <c r="D212" s="274"/>
      <c r="E212" s="274"/>
      <c r="F212" s="295" t="s">
        <v>1535</v>
      </c>
      <c r="G212" s="333"/>
      <c r="H212" s="401" t="s">
        <v>1697</v>
      </c>
      <c r="I212" s="401"/>
      <c r="J212" s="401"/>
      <c r="K212" s="339"/>
    </row>
    <row r="213" spans="2:11" s="1" customFormat="1" ht="15" customHeight="1">
      <c r="B213" s="338"/>
      <c r="C213" s="274"/>
      <c r="D213" s="274"/>
      <c r="E213" s="274"/>
      <c r="F213" s="295"/>
      <c r="G213" s="333"/>
      <c r="H213" s="324"/>
      <c r="I213" s="324"/>
      <c r="J213" s="324"/>
      <c r="K213" s="339"/>
    </row>
    <row r="214" spans="2:11" s="1" customFormat="1" ht="15" customHeight="1">
      <c r="B214" s="338"/>
      <c r="C214" s="274" t="s">
        <v>1659</v>
      </c>
      <c r="D214" s="274"/>
      <c r="E214" s="274"/>
      <c r="F214" s="295">
        <v>1</v>
      </c>
      <c r="G214" s="333"/>
      <c r="H214" s="401" t="s">
        <v>1698</v>
      </c>
      <c r="I214" s="401"/>
      <c r="J214" s="401"/>
      <c r="K214" s="339"/>
    </row>
    <row r="215" spans="2:11" s="1" customFormat="1" ht="15" customHeight="1">
      <c r="B215" s="338"/>
      <c r="C215" s="274"/>
      <c r="D215" s="274"/>
      <c r="E215" s="274"/>
      <c r="F215" s="295">
        <v>2</v>
      </c>
      <c r="G215" s="333"/>
      <c r="H215" s="401" t="s">
        <v>1699</v>
      </c>
      <c r="I215" s="401"/>
      <c r="J215" s="401"/>
      <c r="K215" s="339"/>
    </row>
    <row r="216" spans="2:11" s="1" customFormat="1" ht="15" customHeight="1">
      <c r="B216" s="338"/>
      <c r="C216" s="274"/>
      <c r="D216" s="274"/>
      <c r="E216" s="274"/>
      <c r="F216" s="295">
        <v>3</v>
      </c>
      <c r="G216" s="333"/>
      <c r="H216" s="401" t="s">
        <v>1700</v>
      </c>
      <c r="I216" s="401"/>
      <c r="J216" s="401"/>
      <c r="K216" s="339"/>
    </row>
    <row r="217" spans="2:11" s="1" customFormat="1" ht="15" customHeight="1">
      <c r="B217" s="338"/>
      <c r="C217" s="274"/>
      <c r="D217" s="274"/>
      <c r="E217" s="274"/>
      <c r="F217" s="295">
        <v>4</v>
      </c>
      <c r="G217" s="333"/>
      <c r="H217" s="401" t="s">
        <v>1701</v>
      </c>
      <c r="I217" s="401"/>
      <c r="J217" s="401"/>
      <c r="K217" s="339"/>
    </row>
    <row r="218" spans="2:11" s="1" customFormat="1" ht="12.75" customHeight="1">
      <c r="B218" s="340"/>
      <c r="C218" s="341"/>
      <c r="D218" s="341"/>
      <c r="E218" s="341"/>
      <c r="F218" s="341"/>
      <c r="G218" s="341"/>
      <c r="H218" s="341"/>
      <c r="I218" s="341"/>
      <c r="J218" s="341"/>
      <c r="K218" s="342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E_2_1 - Stavební část</vt:lpstr>
      <vt:lpstr>E_2_10 - Silnoproudá elek...</vt:lpstr>
      <vt:lpstr>VRN - Vedlejší rozpočtové...</vt:lpstr>
      <vt:lpstr>Pokyny pro vyplnění</vt:lpstr>
      <vt:lpstr>'E_2_1 - Stavební část'!Názvy_tisku</vt:lpstr>
      <vt:lpstr>'E_2_10 - Silnoproudá elek...'!Názvy_tisku</vt:lpstr>
      <vt:lpstr>'Rekapitulace stavby'!Názvy_tisku</vt:lpstr>
      <vt:lpstr>'VRN - Vedlejší rozpočtové...'!Názvy_tisku</vt:lpstr>
      <vt:lpstr>'E_2_1 - Stavební část'!Oblast_tisku</vt:lpstr>
      <vt:lpstr>'E_2_10 - Silnoproudá elek...'!Oblast_tisku</vt:lpstr>
      <vt:lpstr>'Pokyny pro vyplnění'!Oblast_tisku</vt:lpstr>
      <vt:lpstr>'Rekapitulace stavby'!Oblast_tisku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Musil Vladimír, Ing.</dc:creator>
  <cp:lastModifiedBy>Musil Vladimír, Ing.</cp:lastModifiedBy>
  <dcterms:created xsi:type="dcterms:W3CDTF">2022-07-14T11:07:28Z</dcterms:created>
  <dcterms:modified xsi:type="dcterms:W3CDTF">2022-07-14T11:08:07Z</dcterms:modified>
</cp:coreProperties>
</file>